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is documentos\Información 2024\Informes Trimestrales\Segundo Trimestre\Pidiregas\"/>
    </mc:Choice>
  </mc:AlternateContent>
  <bookViews>
    <workbookView xWindow="0" yWindow="0" windowWidth="28800" windowHeight="12330"/>
  </bookViews>
  <sheets>
    <sheet name="Avance Fin-Fís" sheetId="1" r:id="rId1"/>
    <sheet name="FN Inv Dir Oper" sheetId="2" r:id="rId2"/>
    <sheet name="FN Inv Cond Oper" sheetId="7" r:id="rId3"/>
    <sheet name="Compro Inv Dir Oper" sheetId="3" r:id="rId4"/>
    <sheet name="Comp Fin Dir Cond Costo Tot" sheetId="4" r:id="rId5"/>
    <sheet name="VPN Inv Fin Dir" sheetId="8" r:id="rId6"/>
    <sheet name="VPN Inv Fin Cond" sheetId="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0">#REF!</definedName>
    <definedName name="\A" localSheetId="4">[1]FORMATO!#REF!</definedName>
    <definedName name="\A" localSheetId="3">[1]FORMATO!#REF!</definedName>
    <definedName name="\A">#REF!</definedName>
    <definedName name="\B" localSheetId="0">#REF!</definedName>
    <definedName name="\B" localSheetId="4">#REF!</definedName>
    <definedName name="\B" localSheetId="3">#REF!</definedName>
    <definedName name="\B">#REF!</definedName>
    <definedName name="\C" localSheetId="0">#REF!</definedName>
    <definedName name="\C" localSheetId="4">#REF!</definedName>
    <definedName name="\C" localSheetId="3">#REF!</definedName>
    <definedName name="\C">#REF!</definedName>
    <definedName name="\G" localSheetId="0">#REF!</definedName>
    <definedName name="\G" localSheetId="4">#REF!</definedName>
    <definedName name="\G" localSheetId="3">#REF!</definedName>
    <definedName name="\G">#REF!</definedName>
    <definedName name="____1__123Graph_AGRAFICO_1" hidden="1">#REF!</definedName>
    <definedName name="____10__123Graph_XGRAFICO_2" hidden="1">#REF!</definedName>
    <definedName name="____2__123Graph_AGRAFICO_2" hidden="1">#REF!</definedName>
    <definedName name="____3__123Graph_BGRAFICO_1" hidden="1">#REF!</definedName>
    <definedName name="____4__123Graph_BGRAFICO_2" hidden="1">#REF!</definedName>
    <definedName name="____5__123Graph_LBL_AGRAFICO_1" hidden="1">#REF!</definedName>
    <definedName name="____6__123Graph_LBL_AGRAFICO_2" hidden="1">#REF!</definedName>
    <definedName name="____7__123Graph_LBL_BGRAFICO_1" hidden="1">#REF!</definedName>
    <definedName name="____8__123Graph_LBL_BGRAFICO_2" hidden="1">#REF!</definedName>
    <definedName name="____9__123Graph_XGRAFICO_1" hidden="1">#REF!</definedName>
    <definedName name="___1__123Graph_AGRAFICO_1" hidden="1">#REF!</definedName>
    <definedName name="___10__123Graph_XGRAFICO_2" hidden="1">#REF!</definedName>
    <definedName name="___2__123Graph_AGRAFICO_2" hidden="1">#REF!</definedName>
    <definedName name="___3__123Graph_BGRAFICO_1" hidden="1">#REF!</definedName>
    <definedName name="___4__123Graph_BGRAFICO_2" hidden="1">#REF!</definedName>
    <definedName name="___5__123Graph_LBL_AGRAFICO_1" hidden="1">#REF!</definedName>
    <definedName name="___6__123Graph_LBL_AGRAFICO_2" hidden="1">#REF!</definedName>
    <definedName name="___7__123Graph_LBL_BGRAFICO_1" hidden="1">#REF!</definedName>
    <definedName name="___8__123Graph_LBL_BGRAFICO_2" hidden="1">#REF!</definedName>
    <definedName name="___9__123Graph_XGRAFICO_1" hidden="1">#REF!</definedName>
    <definedName name="___TDC2001">'[2]Tipos de Cambio'!$C$4</definedName>
    <definedName name="___tdc20012">'[2]Tipos de Cambio'!$C$4</definedName>
    <definedName name="__1__123Graph_AGRAFICO_1" hidden="1">#REF!</definedName>
    <definedName name="__10__123Graph_XGRAFICO_2" hidden="1">#REF!</definedName>
    <definedName name="__123Graph_A" hidden="1">#REF!</definedName>
    <definedName name="__123Graph_B" hidden="1">#REF!</definedName>
    <definedName name="__123Graph_LBL_A" hidden="1">#REF!</definedName>
    <definedName name="__123Graph_LBL_B" hidden="1">#REF!</definedName>
    <definedName name="__123Graph_X" hidden="1">#REF!</definedName>
    <definedName name="__2__123Graph_AGRAFICO_2" hidden="1">#REF!</definedName>
    <definedName name="__3__123Graph_BGRAFICO_1" hidden="1">#REF!</definedName>
    <definedName name="__4__123Graph_BGRAFICO_2" hidden="1">#REF!</definedName>
    <definedName name="__5__123Graph_LBL_AGRAFICO_1" hidden="1">#REF!</definedName>
    <definedName name="__6__123Graph_LBL_AGRAFICO_2" hidden="1">#REF!</definedName>
    <definedName name="__7__123Graph_LBL_BGRAFICO_1" hidden="1">#REF!</definedName>
    <definedName name="__8__123Graph_LBL_BGRAFICO_2" hidden="1">#REF!</definedName>
    <definedName name="__9__123Graph_XGRAFICO_1" hidden="1">#REF!</definedName>
    <definedName name="_1__123Graph_AGRAFICO_1" hidden="1">#REF!</definedName>
    <definedName name="_10__123Graph_XGRAFICO_2" hidden="1">#REF!</definedName>
    <definedName name="_2__123Graph_AGRAFICO_2" hidden="1">#REF!</definedName>
    <definedName name="_3__123Graph_BGRAFICO_1" hidden="1">#REF!</definedName>
    <definedName name="_4__123Graph_BGRAFICO_2" hidden="1">#REF!</definedName>
    <definedName name="_5__123Graph_LBL_AGRAFICO_1" hidden="1">#REF!</definedName>
    <definedName name="_6__123Graph_LBL_AGRAFICO_2" hidden="1">#REF!</definedName>
    <definedName name="_7__123Graph_LBL_BGRAFICO_1" hidden="1">#REF!</definedName>
    <definedName name="_8__123Graph_LBL_BGRAFICO_2" hidden="1">#REF!</definedName>
    <definedName name="_9__123Graph_XGRAFICO_1" hidden="1">#REF!</definedName>
    <definedName name="_DA0" localSheetId="0" hidden="1">#REF!</definedName>
    <definedName name="_DA0" hidden="1">#REF!</definedName>
    <definedName name="_DEF9596" localSheetId="0">#REF!</definedName>
    <definedName name="_DEF9596">#REF!</definedName>
    <definedName name="_DEF9796" localSheetId="0">#REF!</definedName>
    <definedName name="_DEF9796">#REF!</definedName>
    <definedName name="_DEF9899" localSheetId="0">#REF!</definedName>
    <definedName name="_DEF9899">#REF!</definedName>
    <definedName name="_Ene2001" localSheetId="0">#REF!</definedName>
    <definedName name="_Ene2001" localSheetId="4">#REF!</definedName>
    <definedName name="_Ene2001" localSheetId="3">#REF!</definedName>
    <definedName name="_Ene2001" localSheetId="2">#REF!</definedName>
    <definedName name="_Ene2001" localSheetId="6">#REF!</definedName>
    <definedName name="_Ene2001" localSheetId="5">#REF!</definedName>
    <definedName name="_Ene2001">#REF!</definedName>
    <definedName name="_Fill" localSheetId="0" hidden="1">#REF!</definedName>
    <definedName name="_Fill" localSheetId="4" hidden="1">#REF!</definedName>
    <definedName name="_Fill" localSheetId="3" hidden="1">#REF!</definedName>
    <definedName name="_Fill" hidden="1">#REF!</definedName>
    <definedName name="_xlnm._FilterDatabase" localSheetId="0" hidden="1">'Avance Fin-Fís'!$C$17:$Q$74</definedName>
    <definedName name="_xlnm._FilterDatabase" localSheetId="4" hidden="1">'Comp Fin Dir Cond Costo Tot'!$A$15:$L$245</definedName>
    <definedName name="_xlnm._FilterDatabase" localSheetId="3">#REF!</definedName>
    <definedName name="_xlnm._FilterDatabase">#REF!</definedName>
    <definedName name="_Key1" localSheetId="0" hidden="1">#REF!</definedName>
    <definedName name="_Key1" localSheetId="4" hidden="1">#REF!</definedName>
    <definedName name="_Key1" localSheetId="3" hidden="1">#REF!</definedName>
    <definedName name="_Key1" hidden="1">#REF!</definedName>
    <definedName name="_Key2" localSheetId="0" hidden="1">#REF!</definedName>
    <definedName name="_Key2" localSheetId="4" hidden="1">#REF!</definedName>
    <definedName name="_Key2" localSheetId="3" hidden="1">#REF!</definedName>
    <definedName name="_Key2" hidden="1">#REF!</definedName>
    <definedName name="_Order1" hidden="1">255</definedName>
    <definedName name="_Order2" hidden="1">0</definedName>
    <definedName name="_Parse_In" localSheetId="0" hidden="1">#REF!</definedName>
    <definedName name="_Parse_In" localSheetId="4" hidden="1">#REF!</definedName>
    <definedName name="_Parse_In" localSheetId="3" hidden="1">#REF!</definedName>
    <definedName name="_Parse_In" hidden="1">#REF!</definedName>
    <definedName name="_Sort" localSheetId="0" hidden="1">#REF!</definedName>
    <definedName name="_Sort" localSheetId="4" hidden="1">#REF!</definedName>
    <definedName name="_Sort" localSheetId="3" hidden="1">#REF!</definedName>
    <definedName name="_Sort" hidden="1">#REF!</definedName>
    <definedName name="_TC2001" localSheetId="0">#REF!</definedName>
    <definedName name="_TC2001" localSheetId="4">#REF!</definedName>
    <definedName name="_TC2001" localSheetId="3">#REF!</definedName>
    <definedName name="_TC2001" localSheetId="2">#REF!</definedName>
    <definedName name="_TC2001" localSheetId="6">#REF!</definedName>
    <definedName name="_TC2001" localSheetId="5">#REF!</definedName>
    <definedName name="_TC2001">#REF!</definedName>
    <definedName name="_TDC2001" localSheetId="4">'[3]Tipos de Cambio'!$C$4</definedName>
    <definedName name="_TDC2001" localSheetId="3">'[3]Tipos de Cambio'!$C$4</definedName>
    <definedName name="_TDC2001" localSheetId="2">#REF!</definedName>
    <definedName name="_TDC2001" localSheetId="6">'[4]Tipos de Cambio'!$C$4</definedName>
    <definedName name="_TDC2001" localSheetId="5">'[4]Tipos de Cambio'!$C$4</definedName>
    <definedName name="_TDC2001">#REF!</definedName>
    <definedName name="_tdc20012" localSheetId="4">'[3]Tipos de Cambio'!$C$4</definedName>
    <definedName name="_tdc20012" localSheetId="3">'[3]Tipos de Cambio'!$C$4</definedName>
    <definedName name="_tdc20012" localSheetId="2">#REF!</definedName>
    <definedName name="_tdc20012" localSheetId="6">'[3]Tipos de Cambio'!$C$4</definedName>
    <definedName name="_tdc20012" localSheetId="5">'[3]Tipos de Cambio'!$C$4</definedName>
    <definedName name="_tdc20012">#REF!</definedName>
    <definedName name="_TIT1" localSheetId="0">#REF!</definedName>
    <definedName name="_TIT1">#REF!</definedName>
    <definedName name="a" localSheetId="0">#REF!</definedName>
    <definedName name="a" localSheetId="4">#REF!</definedName>
    <definedName name="a" localSheetId="3">#REF!</definedName>
    <definedName name="a">#REF!</definedName>
    <definedName name="A_01_SEN" localSheetId="0">#REF!</definedName>
    <definedName name="A_01_SEN" localSheetId="4">'[5]DGBSEN 03'!#REF!</definedName>
    <definedName name="A_01_SEN" localSheetId="3">'[5]DGBSEN 03'!#REF!</definedName>
    <definedName name="A_01_SEN">#REF!</definedName>
    <definedName name="A_02_CFE" localSheetId="0">#REF!</definedName>
    <definedName name="A_02_CFE" localSheetId="4">'[5]DGBSEN 03'!#REF!</definedName>
    <definedName name="A_02_CFE" localSheetId="3">'[5]DGBSEN 03'!#REF!</definedName>
    <definedName name="A_02_CFE">#REF!</definedName>
    <definedName name="A_03_CLYF" localSheetId="0">#REF!</definedName>
    <definedName name="A_03_CLYF" localSheetId="4">'[5]DGBSEN 03'!#REF!</definedName>
    <definedName name="A_03_CLYF" localSheetId="3">'[5]DGBSEN 03'!#REF!</definedName>
    <definedName name="A_03_CLYF">#REF!</definedName>
    <definedName name="A_04_ADC" localSheetId="0">#REF!</definedName>
    <definedName name="A_04_ADC" localSheetId="4">'[5]DGBSEN 03'!#REF!</definedName>
    <definedName name="A_04_ADC" localSheetId="3">'[5]DGBSEN 03'!#REF!</definedName>
    <definedName name="A_04_ADC">#REF!</definedName>
    <definedName name="A_05_VAPMAY" localSheetId="0">#REF!</definedName>
    <definedName name="A_05_VAPMAY" localSheetId="4">'[5]DGBSEN 03'!#REF!</definedName>
    <definedName name="A_05_VAPMAY" localSheetId="3">'[5]DGBSEN 03'!#REF!</definedName>
    <definedName name="A_05_VAPMAY">#REF!</definedName>
    <definedName name="A_06_VAPMEN" localSheetId="0">#REF!</definedName>
    <definedName name="A_06_VAPMEN" localSheetId="4">'[5]DGBSEN 03'!#REF!</definedName>
    <definedName name="A_06_VAPMEN" localSheetId="3">'[5]DGBSEN 03'!#REF!</definedName>
    <definedName name="A_06_VAPMEN">#REF!</definedName>
    <definedName name="A_07_TGASa" localSheetId="0">#REF!</definedName>
    <definedName name="A_07_TGASa" localSheetId="4">'[5]DGBSEN 03'!#REF!</definedName>
    <definedName name="A_07_TGASa" localSheetId="3">'[5]DGBSEN 03'!#REF!</definedName>
    <definedName name="A_07_TGASa">#REF!</definedName>
    <definedName name="A_08_TGASb" localSheetId="0">#REF!</definedName>
    <definedName name="A_08_TGASb" localSheetId="4">'[5]DGBSEN 03'!#REF!</definedName>
    <definedName name="A_08_TGASb" localSheetId="3">'[5]DGBSEN 03'!#REF!</definedName>
    <definedName name="A_08_TGASb">#REF!</definedName>
    <definedName name="A_09_CCOMB" localSheetId="0">#REF!</definedName>
    <definedName name="A_09_CCOMB" localSheetId="4">'[5]DGBSEN 03'!#REF!</definedName>
    <definedName name="A_09_CCOMB" localSheetId="3">'[5]DGBSEN 03'!#REF!</definedName>
    <definedName name="A_09_CCOMB">#REF!</definedName>
    <definedName name="A_10_CINT" localSheetId="0">#REF!</definedName>
    <definedName name="A_10_CINT" localSheetId="4">'[5]DGBSEN 03'!#REF!</definedName>
    <definedName name="A_10_CINT" localSheetId="3">'[5]DGBSEN 03'!#REF!</definedName>
    <definedName name="A_10_CINT">#REF!</definedName>
    <definedName name="A_11_PAISLADAS" localSheetId="0">#REF!</definedName>
    <definedName name="A_11_PAISLADAS" localSheetId="4">'[5]DGBSEN 03'!#REF!</definedName>
    <definedName name="A_11_PAISLADAS" localSheetId="3">'[5]DGBSEN 03'!#REF!</definedName>
    <definedName name="A_11_PAISLADAS">#REF!</definedName>
    <definedName name="A_12_HIDROMAY" localSheetId="0">#REF!</definedName>
    <definedName name="A_12_HIDROMAY" localSheetId="4">'[5]DGBSEN 03'!#REF!</definedName>
    <definedName name="A_12_HIDROMAY" localSheetId="3">'[5]DGBSEN 03'!#REF!</definedName>
    <definedName name="A_12_HIDROMAY">#REF!</definedName>
    <definedName name="A_13_HIDROMENa" localSheetId="0">#REF!</definedName>
    <definedName name="A_13_HIDROMENa" localSheetId="4">'[5]DGBSEN 03'!#REF!</definedName>
    <definedName name="A_13_HIDROMENa" localSheetId="3">'[5]DGBSEN 03'!#REF!</definedName>
    <definedName name="A_13_HIDROMENa">#REF!</definedName>
    <definedName name="A_14_HIDROMENb" localSheetId="0">#REF!</definedName>
    <definedName name="A_14_HIDROMENb" localSheetId="4">'[5]DGBSEN 03'!#REF!</definedName>
    <definedName name="A_14_HIDROMENb" localSheetId="3">'[5]DGBSEN 03'!#REF!</definedName>
    <definedName name="A_14_HIDROMENb">#REF!</definedName>
    <definedName name="A_15_HIDROMENc" localSheetId="0">#REF!</definedName>
    <definedName name="A_15_HIDROMENc" localSheetId="4">'[5]DGBSEN 03'!#REF!</definedName>
    <definedName name="A_15_HIDROMENc" localSheetId="3">'[5]DGBSEN 03'!#REF!</definedName>
    <definedName name="A_15_HIDROMENc">#REF!</definedName>
    <definedName name="A_16_CARBONUCLEAR" localSheetId="0">#REF!</definedName>
    <definedName name="A_16_CARBONUCLEAR" localSheetId="4">'[5]DGBSEN 03'!#REF!</definedName>
    <definedName name="A_16_CARBONUCLEAR" localSheetId="3">'[5]DGBSEN 03'!#REF!</definedName>
    <definedName name="A_16_CARBONUCLEAR">#REF!</definedName>
    <definedName name="A_18_GEOEOLO" localSheetId="0">#REF!</definedName>
    <definedName name="A_18_GEOEOLO" localSheetId="4">'[5]DGBSEN 03'!#REF!</definedName>
    <definedName name="A_18_GEOEOLO" localSheetId="3">'[5]DGBSEN 03'!#REF!</definedName>
    <definedName name="A_18_GEOEOLO">#REF!</definedName>
    <definedName name="aa" hidden="1">{"'Control de Gestión'!$A$2:$N$39"}</definedName>
    <definedName name="aaa" localSheetId="0">#REF!</definedName>
    <definedName name="aaa">#REF!</definedName>
    <definedName name="AAAA" localSheetId="0">#REF!</definedName>
    <definedName name="AAAA">#REF!</definedName>
    <definedName name="Acum_2014_Condicionada" localSheetId="0">#REF!</definedName>
    <definedName name="Acum_2014_Condicionada" localSheetId="4">#REF!</definedName>
    <definedName name="Acum_2014_Condicionada" localSheetId="3">#REF!</definedName>
    <definedName name="Acum_2014_Condicionada">#REF!</definedName>
    <definedName name="Acum_2014_Directa" localSheetId="0">#REF!</definedName>
    <definedName name="Acum_2014_Directa" localSheetId="4">#REF!</definedName>
    <definedName name="Acum_2014_Directa" localSheetId="3">#REF!</definedName>
    <definedName name="Acum_2014_Directa">#REF!</definedName>
    <definedName name="Acum_2014_Total" localSheetId="0">#REF!</definedName>
    <definedName name="Acum_2014_Total" localSheetId="4">#REF!</definedName>
    <definedName name="Acum_2014_Total" localSheetId="3">#REF!</definedName>
    <definedName name="Acum_2014_Total">#REF!</definedName>
    <definedName name="Acum_2016_Total" localSheetId="0">#REF!</definedName>
    <definedName name="Acum_2016_Total" localSheetId="4">#REF!</definedName>
    <definedName name="Acum_2016_Total" localSheetId="3">#REF!</definedName>
    <definedName name="Acum_2016_Total">#REF!</definedName>
    <definedName name="adadsasda" localSheetId="0">#REF!</definedName>
    <definedName name="adadsasda">#REF!</definedName>
    <definedName name="Ahorros_OP" localSheetId="4">'[6]EVA 00'!$F$14</definedName>
    <definedName name="Ahorros_OP" localSheetId="3">'[6]EVA 00'!$F$14</definedName>
    <definedName name="Ahorros_OP">#REF!</definedName>
    <definedName name="ANEXOS">#REF!</definedName>
    <definedName name="Anyo_de_referencia" localSheetId="4">[7]Oculta!$B$8</definedName>
    <definedName name="Anyo_de_referencia" localSheetId="3">[7]Oculta!$B$8</definedName>
    <definedName name="Anyo_de_referencia">#REF!</definedName>
    <definedName name="Anyo_fin_PEM" localSheetId="4">'[6]EVA 00'!$A$54</definedName>
    <definedName name="Anyo_fin_PEM" localSheetId="3">'[6]EVA 00'!$A$54</definedName>
    <definedName name="Anyo_fin_PEM">#REF!</definedName>
    <definedName name="Anyo_inicio_PEM" localSheetId="4">'[6]EVA 00'!$A$22</definedName>
    <definedName name="Anyo_inicio_PEM" localSheetId="3">'[6]EVA 00'!$A$22</definedName>
    <definedName name="Anyo_inicio_PEM">#REF!</definedName>
    <definedName name="año">2006</definedName>
    <definedName name="AREA_DE_IMPRESI" localSheetId="0">#REF!</definedName>
    <definedName name="AREA_DE_IMPRESI" localSheetId="4">#REF!</definedName>
    <definedName name="AREA_DE_IMPRESI" localSheetId="3">#REF!</definedName>
    <definedName name="AREA_DE_IMPRESI">#REF!</definedName>
    <definedName name="_xlnm.Print_Area" localSheetId="0">'Avance Fin-Fís'!$C$1:$P$74</definedName>
    <definedName name="_xlnm.Print_Area" localSheetId="4">'Comp Fin Dir Cond Costo Tot'!$A$1:$L$314</definedName>
    <definedName name="_xlnm.Print_Area" localSheetId="3">'Compro Inv Dir Oper'!$A$1:$M$278</definedName>
    <definedName name="_xlnm.Print_Area" localSheetId="2">'FN Inv Cond Oper'!$A$1:$M$52</definedName>
    <definedName name="_xlnm.Print_Area" localSheetId="1">'FN Inv Dir Oper'!$A$1:$O$287</definedName>
    <definedName name="_xlnm.Print_Area" localSheetId="6">'VPN Inv Fin Cond'!$A$1:$L$65</definedName>
    <definedName name="_xlnm.Print_Area" localSheetId="5">'VPN Inv Fin Dir'!$A$1:$L$316</definedName>
    <definedName name="asadasd" localSheetId="0">#REF!</definedName>
    <definedName name="asadasd" localSheetId="4">#REF!</definedName>
    <definedName name="asadasd" localSheetId="3">#REF!</definedName>
    <definedName name="asadasd">#REF!</definedName>
    <definedName name="ASDADAD" localSheetId="0">_F17C15</definedName>
    <definedName name="ASDADAD">_F17C15</definedName>
    <definedName name="b" localSheetId="0">#REF!</definedName>
    <definedName name="b">#REF!</definedName>
    <definedName name="B_01_SEN" localSheetId="0">#REF!</definedName>
    <definedName name="B_01_SEN" localSheetId="4">'[5]DGBSEN 03'!#REF!</definedName>
    <definedName name="B_01_SEN" localSheetId="3">'[5]DGBSEN 03'!#REF!</definedName>
    <definedName name="B_01_SEN">#REF!</definedName>
    <definedName name="B_02_CFE" localSheetId="0">#REF!</definedName>
    <definedName name="B_02_CFE" localSheetId="4">'[5]DGBSEN 03'!#REF!</definedName>
    <definedName name="B_02_CFE" localSheetId="3">'[5]DGBSEN 03'!#REF!</definedName>
    <definedName name="B_02_CFE">#REF!</definedName>
    <definedName name="B_03_CLYF" localSheetId="0">#REF!</definedName>
    <definedName name="B_03_CLYF" localSheetId="4">'[5]DGBSEN 03'!#REF!</definedName>
    <definedName name="B_03_CLYF" localSheetId="3">'[5]DGBSEN 03'!#REF!</definedName>
    <definedName name="B_03_CLYF">#REF!</definedName>
    <definedName name="B_04_ADC" localSheetId="0">#REF!</definedName>
    <definedName name="B_04_ADC" localSheetId="4">'[5]DGBSEN 03'!#REF!</definedName>
    <definedName name="B_04_ADC" localSheetId="3">'[5]DGBSEN 03'!#REF!</definedName>
    <definedName name="B_04_ADC">#REF!</definedName>
    <definedName name="B_05_VAPMAY" localSheetId="0">#REF!</definedName>
    <definedName name="B_05_VAPMAY" localSheetId="4">'[5]DGBSEN 03'!#REF!</definedName>
    <definedName name="B_05_VAPMAY" localSheetId="3">'[5]DGBSEN 03'!#REF!</definedName>
    <definedName name="B_05_VAPMAY">#REF!</definedName>
    <definedName name="B_06_VAPMEN" localSheetId="0">#REF!</definedName>
    <definedName name="B_06_VAPMEN" localSheetId="4">'[5]DGBSEN 03'!#REF!</definedName>
    <definedName name="B_06_VAPMEN" localSheetId="3">'[5]DGBSEN 03'!#REF!</definedName>
    <definedName name="B_06_VAPMEN">#REF!</definedName>
    <definedName name="B_07_TGASa" localSheetId="0">#REF!</definedName>
    <definedName name="B_07_TGASa" localSheetId="4">'[5]DGBSEN 03'!#REF!</definedName>
    <definedName name="B_07_TGASa" localSheetId="3">'[5]DGBSEN 03'!#REF!</definedName>
    <definedName name="B_07_TGASa">#REF!</definedName>
    <definedName name="B_08_TGASb" localSheetId="0">#REF!</definedName>
    <definedName name="B_08_TGASb" localSheetId="4">'[5]DGBSEN 03'!#REF!</definedName>
    <definedName name="B_08_TGASb" localSheetId="3">'[5]DGBSEN 03'!#REF!</definedName>
    <definedName name="B_08_TGASb">#REF!</definedName>
    <definedName name="B_09_CCOMB" localSheetId="0">#REF!</definedName>
    <definedName name="B_09_CCOMB" localSheetId="4">'[5]DGBSEN 03'!#REF!</definedName>
    <definedName name="B_09_CCOMB" localSheetId="3">'[5]DGBSEN 03'!#REF!</definedName>
    <definedName name="B_09_CCOMB">#REF!</definedName>
    <definedName name="B_10_CINT" localSheetId="0">#REF!</definedName>
    <definedName name="B_10_CINT" localSheetId="4">'[5]DGBSEN 03'!#REF!</definedName>
    <definedName name="B_10_CINT" localSheetId="3">'[5]DGBSEN 03'!#REF!</definedName>
    <definedName name="B_10_CINT">#REF!</definedName>
    <definedName name="B_11_PAISLADAS" localSheetId="0">#REF!</definedName>
    <definedName name="B_11_PAISLADAS" localSheetId="4">'[5]DGBSEN 03'!#REF!</definedName>
    <definedName name="B_11_PAISLADAS" localSheetId="3">'[5]DGBSEN 03'!#REF!</definedName>
    <definedName name="B_11_PAISLADAS">#REF!</definedName>
    <definedName name="B_12_HIDROMAY" localSheetId="0">#REF!</definedName>
    <definedName name="B_12_HIDROMAY" localSheetId="4">'[5]DGBSEN 03'!#REF!</definedName>
    <definedName name="B_12_HIDROMAY" localSheetId="3">'[5]DGBSEN 03'!#REF!</definedName>
    <definedName name="B_12_HIDROMAY">#REF!</definedName>
    <definedName name="B_13_HIDROMENa" localSheetId="0">#REF!</definedName>
    <definedName name="B_13_HIDROMENa" localSheetId="4">'[5]DGBSEN 03'!#REF!</definedName>
    <definedName name="B_13_HIDROMENa" localSheetId="3">'[5]DGBSEN 03'!#REF!</definedName>
    <definedName name="B_13_HIDROMENa">#REF!</definedName>
    <definedName name="B_14_HIDROMENb" localSheetId="0">#REF!</definedName>
    <definedName name="B_14_HIDROMENb" localSheetId="4">'[5]DGBSEN 03'!#REF!</definedName>
    <definedName name="B_14_HIDROMENb" localSheetId="3">'[5]DGBSEN 03'!#REF!</definedName>
    <definedName name="B_14_HIDROMENb">#REF!</definedName>
    <definedName name="B_15_HIDROMENc" localSheetId="0">#REF!</definedName>
    <definedName name="B_15_HIDROMENc" localSheetId="4">'[5]DGBSEN 03'!#REF!</definedName>
    <definedName name="B_15_HIDROMENc" localSheetId="3">'[5]DGBSEN 03'!#REF!</definedName>
    <definedName name="B_15_HIDROMENc">#REF!</definedName>
    <definedName name="B_16_CARBONUCLEAR" localSheetId="0">#REF!</definedName>
    <definedName name="B_16_CARBONUCLEAR" localSheetId="4">'[5]DGBSEN 03'!#REF!</definedName>
    <definedName name="B_16_CARBONUCLEAR" localSheetId="3">'[5]DGBSEN 03'!#REF!</definedName>
    <definedName name="B_16_CARBONUCLEAR">#REF!</definedName>
    <definedName name="B_18_GEOEOLO" localSheetId="0">#REF!</definedName>
    <definedName name="B_18_GEOEOLO" localSheetId="4">'[5]DGBSEN 03'!#REF!</definedName>
    <definedName name="B_18_GEOEOLO" localSheetId="3">'[5]DGBSEN 03'!#REF!</definedName>
    <definedName name="B_18_GEOEOLO">#REF!</definedName>
    <definedName name="BARRILES">6.28982</definedName>
    <definedName name="Benef_Costo" localSheetId="4">'[6]EVA 00'!$I$11</definedName>
    <definedName name="Benef_Costo" localSheetId="3">'[6]EVA 00'!$I$11</definedName>
    <definedName name="Benef_Costo">#REF!</definedName>
    <definedName name="BTU">3.968569</definedName>
    <definedName name="CA_CARBON" localSheetId="0">#REF!</definedName>
    <definedName name="CA_CARBON" localSheetId="4">'[5]DGBSEN 03'!#REF!</definedName>
    <definedName name="CA_CARBON" localSheetId="3">'[5]DGBSEN 03'!#REF!</definedName>
    <definedName name="CA_CARBON">#REF!</definedName>
    <definedName name="CA_EOLO" localSheetId="0">#REF!</definedName>
    <definedName name="CA_EOLO" localSheetId="4">'[5]DGBSEN 03'!#REF!</definedName>
    <definedName name="CA_EOLO" localSheetId="3">'[5]DGBSEN 03'!#REF!</definedName>
    <definedName name="CA_EOLO">#REF!</definedName>
    <definedName name="CA_GEOTERM" localSheetId="0">#REF!</definedName>
    <definedName name="CA_GEOTERM" localSheetId="4">'[5]DGBSEN 03'!#REF!</definedName>
    <definedName name="CA_GEOTERM" localSheetId="3">'[5]DGBSEN 03'!#REF!</definedName>
    <definedName name="CA_GEOTERM">#REF!</definedName>
    <definedName name="CA_HCARBUROS" localSheetId="0">#REF!</definedName>
    <definedName name="CA_HCARBUROS" localSheetId="4">'[5]DGBSEN 03'!#REF!</definedName>
    <definedName name="CA_HCARBUROS" localSheetId="3">'[5]DGBSEN 03'!#REF!</definedName>
    <definedName name="CA_HCARBUROS">#REF!</definedName>
    <definedName name="CA_HIDRO" localSheetId="0">#REF!</definedName>
    <definedName name="CA_HIDRO" localSheetId="4">'[5]DGBSEN 03'!#REF!</definedName>
    <definedName name="CA_HIDRO" localSheetId="3">'[5]DGBSEN 03'!#REF!</definedName>
    <definedName name="CA_HIDRO">#REF!</definedName>
    <definedName name="CA_NUCLEAR" localSheetId="0">#REF!</definedName>
    <definedName name="CA_NUCLEAR" localSheetId="4">'[5]DGBSEN 03'!#REF!</definedName>
    <definedName name="CA_NUCLEAR" localSheetId="3">'[5]DGBSEN 03'!#REF!</definedName>
    <definedName name="CA_NUCLEAR">#REF!</definedName>
    <definedName name="CA_RESUMENES" localSheetId="0">#REF!</definedName>
    <definedName name="CA_RESUMENES" localSheetId="4">'[5]DGBSEN 03'!#REF!</definedName>
    <definedName name="CA_RESUMENES" localSheetId="3">'[5]DGBSEN 03'!#REF!</definedName>
    <definedName name="CA_RESUMENES">#REF!</definedName>
    <definedName name="CA_TIPO" localSheetId="0">#REF!</definedName>
    <definedName name="CA_TIPO" localSheetId="4">'[5]DGBSEN 03'!#REF!</definedName>
    <definedName name="CA_TIPO" localSheetId="3">'[5]DGBSEN 03'!#REF!</definedName>
    <definedName name="CA_TIPO">#REF!</definedName>
    <definedName name="CA_TODO" localSheetId="0">#REF!</definedName>
    <definedName name="CA_TODO" localSheetId="4">'[5]DGBSEN 03'!#REF!</definedName>
    <definedName name="CA_TODO" localSheetId="3">'[5]DGBSEN 03'!#REF!</definedName>
    <definedName name="CA_TODO">#REF!</definedName>
    <definedName name="Cal_Ent1" localSheetId="0" hidden="1">#REF!</definedName>
    <definedName name="Cal_Ent1" hidden="1">#REF!</definedName>
    <definedName name="calorcarbonII">5164.3</definedName>
    <definedName name="Calorcomb">9959</definedName>
    <definedName name="CalorcombNTE">9965</definedName>
    <definedName name="calorcoque">8903.5</definedName>
    <definedName name="calordiesel">9243.22</definedName>
    <definedName name="Calorgas">8967.6</definedName>
    <definedName name="CalorgasIMP">9148</definedName>
    <definedName name="CalorgasNTE">8801</definedName>
    <definedName name="CalorgasSUR">9113</definedName>
    <definedName name="CalorGNL">9189.51</definedName>
    <definedName name="calorpeta">6389.256</definedName>
    <definedName name="calorrio">3900.6</definedName>
    <definedName name="calorvacio">13700</definedName>
    <definedName name="can" localSheetId="4" hidden="1">{"Bruto",#N/A,FALSE,"CONV3T.XLS";"Neto",#N/A,FALSE,"CONV3T.XLS";"UnoB",#N/A,FALSE,"CONV3T.XLS";"Bruto",#N/A,FALSE,"CONV4T.XLS";"Neto",#N/A,FALSE,"CONV4T.XLS";"UnoB",#N/A,FALSE,"CONV4T.XLS"}</definedName>
    <definedName name="can" localSheetId="3"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apacidad_obra" localSheetId="4">[6]PEM!$H$1</definedName>
    <definedName name="Capacidad_obra" localSheetId="3">[6]PEM!$H$1</definedName>
    <definedName name="Capacidad_obra">#REF!</definedName>
    <definedName name="carbonCOLOMBIA">6445.35</definedName>
    <definedName name="cccc" localSheetId="0">#REF!</definedName>
    <definedName name="cccc" localSheetId="4">#REF!</definedName>
    <definedName name="cccc" localSheetId="3">#REF!</definedName>
    <definedName name="cccc">#REF!</definedName>
    <definedName name="CFLL_EVA" localSheetId="4">'[6]EVA 00'!$S$18</definedName>
    <definedName name="CFLL_EVA" localSheetId="3">'[6]EVA 00'!$S$18</definedName>
    <definedName name="CFLL_EVA">#REF!</definedName>
    <definedName name="Clase_obra" localSheetId="4">[6]PEM!$L$1</definedName>
    <definedName name="Clase_obra" localSheetId="3">[6]PEM!$L$1</definedName>
    <definedName name="Clase_obra">#REF!</definedName>
    <definedName name="CMAA_EVA" localSheetId="4">'[6]EVA 00'!$S$13</definedName>
    <definedName name="CMAA_EVA" localSheetId="3">'[6]EVA 00'!$S$13</definedName>
    <definedName name="CMAA_EVA">#REF!</definedName>
    <definedName name="CMAB_EVA" localSheetId="4">'[6]EVA 00'!$S$14</definedName>
    <definedName name="CMAB_EVA" localSheetId="3">'[6]EVA 00'!$S$14</definedName>
    <definedName name="CMAB_EVA">#REF!</definedName>
    <definedName name="CMGN_EVA" localSheetId="4">'[6]EVA 00'!$S$16</definedName>
    <definedName name="CMGN_EVA" localSheetId="3">'[6]EVA 00'!$S$16</definedName>
    <definedName name="CMGN_EVA">#REF!</definedName>
    <definedName name="CMPE_EVA" localSheetId="4">'[6]EVA 00'!$S$15</definedName>
    <definedName name="CMPE_EVA" localSheetId="3">'[6]EVA 00'!$S$15</definedName>
    <definedName name="CMPE_EVA">#REF!</definedName>
    <definedName name="CMPM_EVA" localSheetId="4">'[6]EVA 00'!$S$17</definedName>
    <definedName name="CMPM_EVA" localSheetId="3">'[6]EVA 00'!$S$17</definedName>
    <definedName name="CMPM_EVA">#REF!</definedName>
    <definedName name="Col_duracion" localSheetId="4">[6]PEM!$F$1</definedName>
    <definedName name="Col_duracion" localSheetId="3">[6]PEM!$F$1</definedName>
    <definedName name="Col_duracion">#REF!</definedName>
    <definedName name="Comb_TJoules">litros*Calorcomb*BTU*#REF!/1000000000</definedName>
    <definedName name="Comb_TJoules_1">litros*Calorcomb*BTU*[0]!joules/1000000000</definedName>
    <definedName name="Comb_TJoules_2">litros*Calorcomb*BTU*[0]!joules/1000000000</definedName>
    <definedName name="COMBCOG" localSheetId="0">#REF!</definedName>
    <definedName name="COMBCOG">#REF!</definedName>
    <definedName name="COMBCOG_1">NA()</definedName>
    <definedName name="COMBCOG_2">NA()</definedName>
    <definedName name="COMBSCOG_1">NA()</definedName>
    <definedName name="COMBSCOG_2">NA()</definedName>
    <definedName name="COMBSCOG_bc_1">NA()</definedName>
    <definedName name="COMBSCOG_bc_2">NA()</definedName>
    <definedName name="COMBSCOG_h_1">NA()</definedName>
    <definedName name="COMBSCOG_h_2">NA()</definedName>
    <definedName name="Combustoleo">9958</definedName>
    <definedName name="comprom" localSheetId="0" xml:space="preserve"> salida6</definedName>
    <definedName name="comprom" xml:space="preserve"> salida6</definedName>
    <definedName name="Compromisos" localSheetId="0" xml:space="preserve"> salida6</definedName>
    <definedName name="compromisos" localSheetId="4">#REF!</definedName>
    <definedName name="compromisos" localSheetId="3">#REF!</definedName>
    <definedName name="Compromisos" xml:space="preserve"> salida6</definedName>
    <definedName name="CONTIN" localSheetId="0">#REF!</definedName>
    <definedName name="CONTIN" localSheetId="4">#REF!</definedName>
    <definedName name="CONTIN" localSheetId="3">#REF!</definedName>
    <definedName name="CONTIN">#REF!</definedName>
    <definedName name="copia89" localSheetId="0">#REF!</definedName>
    <definedName name="copia89">#REF!</definedName>
    <definedName name="cor" localSheetId="4" hidden="1">{"Bruto",#N/A,FALSE,"CONV3T.XLS";"Neto",#N/A,FALSE,"CONV3T.XLS";"UnoB",#N/A,FALSE,"CONV3T.XLS";"Bruto",#N/A,FALSE,"CONV4T.XLS";"Neto",#N/A,FALSE,"CONV4T.XLS";"UnoB",#N/A,FALSE,"CONV4T.XLS"}</definedName>
    <definedName name="cor" localSheetId="3"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rporativo1"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 localSheetId="4">[6]PEM!$C$1</definedName>
    <definedName name="Costo_preObra" localSheetId="3">[6]PEM!$C$1</definedName>
    <definedName name="Costo_preObra">#REF!</definedName>
    <definedName name="Costo_Total_Obra" localSheetId="4">[6]PEM!$D$1</definedName>
    <definedName name="Costo_Total_Obra" localSheetId="3">[6]PEM!$D$1</definedName>
    <definedName name="Costo_Total_Obra">#REF!</definedName>
    <definedName name="cpnting" localSheetId="0">#REF!</definedName>
    <definedName name="cpnting" localSheetId="4">#REF!</definedName>
    <definedName name="cpnting" localSheetId="3">#REF!</definedName>
    <definedName name="cpnting">#REF!</definedName>
    <definedName name="Cuadro_1" localSheetId="0">#REF!</definedName>
    <definedName name="Cuadro_1">#REF!</definedName>
    <definedName name="Cuadro_6.01" localSheetId="0">#REF!</definedName>
    <definedName name="Cuadro_6.01">#REF!</definedName>
    <definedName name="Cuadro_6.02a" localSheetId="0">#REF!</definedName>
    <definedName name="Cuadro_6.02a">#REF!</definedName>
    <definedName name="Cuadro_6.02b" localSheetId="0">#REF!</definedName>
    <definedName name="Cuadro_6.02b">#REF!</definedName>
    <definedName name="Cuadro_6.03" localSheetId="0">#REF!</definedName>
    <definedName name="Cuadro_6.03">#REF!</definedName>
    <definedName name="Cuadro_6.04" localSheetId="0">#REF!</definedName>
    <definedName name="Cuadro_6.04">#REF!</definedName>
    <definedName name="Cuadro_6.05" localSheetId="0">#REF!</definedName>
    <definedName name="Cuadro_6.05">#REF!</definedName>
    <definedName name="Cuadro_6.06" localSheetId="0">#REF!</definedName>
    <definedName name="Cuadro_6.06">#REF!</definedName>
    <definedName name="Cuadro_6.07" localSheetId="0">#REF!</definedName>
    <definedName name="Cuadro_6.07">#REF!</definedName>
    <definedName name="Cuadro_6.08" localSheetId="0">#REF!</definedName>
    <definedName name="Cuadro_6.08">#REF!</definedName>
    <definedName name="Cuadro_6.09" localSheetId="0">#REF!</definedName>
    <definedName name="Cuadro_6.09">#REF!</definedName>
    <definedName name="Cuadro_6.10" localSheetId="0">#REF!</definedName>
    <definedName name="Cuadro_6.10">#REF!</definedName>
    <definedName name="Cuadro_6.11" localSheetId="0">#REF!</definedName>
    <definedName name="Cuadro_6.11">#REF!</definedName>
    <definedName name="Cuadro_6.12" localSheetId="0">#REF!</definedName>
    <definedName name="Cuadro_6.12">#REF!</definedName>
    <definedName name="CUADRO2" localSheetId="0">#REF!</definedName>
    <definedName name="CUADRO2" localSheetId="4">#REF!</definedName>
    <definedName name="CUADRO2" localSheetId="3">#REF!</definedName>
    <definedName name="CUADRO2">#REF!</definedName>
    <definedName name="cuah" localSheetId="0">#REF!</definedName>
    <definedName name="cuah" localSheetId="4">#REF!</definedName>
    <definedName name="cuah" localSheetId="3">#REF!</definedName>
    <definedName name="cuah">#REF!</definedName>
    <definedName name="DA" localSheetId="0">#REF!</definedName>
    <definedName name="DA">#REF!</definedName>
    <definedName name="dada" hidden="1">{"'Control de Gestión'!$A$2:$N$39"}</definedName>
    <definedName name="DAIN" localSheetId="0">#REF!</definedName>
    <definedName name="DAIN" localSheetId="4">#REF!</definedName>
    <definedName name="DAIN" localSheetId="3">#REF!</definedName>
    <definedName name="DAIN">#REF!</definedName>
    <definedName name="DAINA" localSheetId="0">#REF!</definedName>
    <definedName name="DAINA" localSheetId="4">#REF!</definedName>
    <definedName name="DAINA" localSheetId="3">#REF!</definedName>
    <definedName name="DAINA">#REF!</definedName>
    <definedName name="ddddd" localSheetId="0">#REF!</definedName>
    <definedName name="ddddd" localSheetId="4">#REF!</definedName>
    <definedName name="ddddd" localSheetId="3">#REF!</definedName>
    <definedName name="ddddd">#REF!</definedName>
    <definedName name="ddddde" localSheetId="0">#REF!</definedName>
    <definedName name="ddddde" localSheetId="4">#REF!</definedName>
    <definedName name="ddddde" localSheetId="3">#REF!</definedName>
    <definedName name="ddddde">#REF!</definedName>
    <definedName name="dec.fp.cp" localSheetId="4">'[8]Datos Base'!$E$34</definedName>
    <definedName name="dec.fp.cp" localSheetId="3">'[8]Datos Base'!$E$34</definedName>
    <definedName name="dec.fp.cp">#REF!</definedName>
    <definedName name="dec.fp4" localSheetId="4">'[9]datos base'!$H$33</definedName>
    <definedName name="dec.fp4" localSheetId="3">'[9]datos base'!$H$33</definedName>
    <definedName name="dec.fp4">#REF!</definedName>
    <definedName name="Deflactor_97_98" localSheetId="0">#REF!</definedName>
    <definedName name="Deflactor_97_98">#REF!</definedName>
    <definedName name="DGF" localSheetId="0">#REF!</definedName>
    <definedName name="DGF" localSheetId="4">#REF!</definedName>
    <definedName name="DGF" localSheetId="3">#REF!</definedName>
    <definedName name="DGF">#REF!</definedName>
    <definedName name="DIFPROD" localSheetId="0">#REF!</definedName>
    <definedName name="DIFPROD" localSheetId="4">#REF!</definedName>
    <definedName name="DIFPROD" localSheetId="3">#REF!</definedName>
    <definedName name="DIFPROD">#REF!</definedName>
    <definedName name="DIFPRODAJE" localSheetId="0">#REF!</definedName>
    <definedName name="DIFPRODAJE" localSheetId="4">#REF!</definedName>
    <definedName name="DIFPRODAJE" localSheetId="3">#REF!</definedName>
    <definedName name="DIFPRODAJE">#REF!</definedName>
    <definedName name="dsfgsdfgsdrfg" hidden="1">{"Bruto",#N/A,FALSE,"CONV3T.XLS";"Neto",#N/A,FALSE,"CONV3T.XLS";"UnoB",#N/A,FALSE,"CONV3T.XLS";"Bruto",#N/A,FALSE,"CONV4T.XLS";"Neto",#N/A,FALSE,"CONV4T.XLS";"UnoB",#N/A,FALSE,"CONV4T.XLS"}</definedName>
    <definedName name="e3e" localSheetId="0">#REF!</definedName>
    <definedName name="e3e" localSheetId="4">#REF!</definedName>
    <definedName name="e3e" localSheetId="3">#REF!</definedName>
    <definedName name="e3e">#REF!</definedName>
    <definedName name="edos" localSheetId="0">#REF!</definedName>
    <definedName name="edos" localSheetId="4">#REF!</definedName>
    <definedName name="edos" localSheetId="3">#REF!</definedName>
    <definedName name="edos">#REF!</definedName>
    <definedName name="EJERCIDO" localSheetId="0">#REF!</definedName>
    <definedName name="EJERCIDO">#REF!</definedName>
    <definedName name="esc" localSheetId="4" hidden="1">{"Bruto",#N/A,FALSE,"CONV3T.XLS";"Neto",#N/A,FALSE,"CONV3T.XLS";"UnoB",#N/A,FALSE,"CONV3T.XLS";"Bruto",#N/A,FALSE,"CONV4T.XLS";"Neto",#N/A,FALSE,"CONV4T.XLS";"UnoB",#N/A,FALSE,"CONV4T.XLS"}</definedName>
    <definedName name="esc" localSheetId="3"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 localSheetId="0">#REF!</definedName>
    <definedName name="estados" localSheetId="4">#REF!</definedName>
    <definedName name="estados" localSheetId="3">#REF!</definedName>
    <definedName name="estados">#REF!</definedName>
    <definedName name="estadosok" localSheetId="0">#REF!</definedName>
    <definedName name="estadosok" localSheetId="4">#REF!</definedName>
    <definedName name="estadosok" localSheetId="3">#REF!</definedName>
    <definedName name="estadosok">#REF!</definedName>
    <definedName name="FACTPISE95" localSheetId="0">#REF!</definedName>
    <definedName name="FACTPISE95">#REF!</definedName>
    <definedName name="fecha.inicio" localSheetId="4">'[8]Datos Base'!$E$47</definedName>
    <definedName name="fecha.inicio" localSheetId="3">'[8]Datos Base'!$E$47</definedName>
    <definedName name="fecha.inicio">#REF!</definedName>
    <definedName name="FEOF" localSheetId="4">[7]Oculta!$B$7</definedName>
    <definedName name="FEOF" localSheetId="3">[7]Oculta!$B$7</definedName>
    <definedName name="FEOF">#REF!</definedName>
    <definedName name="fgdfhgfdg" localSheetId="0">#REF!</definedName>
    <definedName name="fgdfhgfdg">#REF!</definedName>
    <definedName name="fondo">#REF!</definedName>
    <definedName name="FORM" localSheetId="0">#REF!</definedName>
    <definedName name="FORM" localSheetId="4">#REF!</definedName>
    <definedName name="FORM" localSheetId="3">#REF!</definedName>
    <definedName name="FORM">#REF!</definedName>
    <definedName name="FORMATO" localSheetId="0">#REF!</definedName>
    <definedName name="FORMATO" localSheetId="4">#REF!</definedName>
    <definedName name="FORMATO" localSheetId="3">#REF!</definedName>
    <definedName name="FORMATO">#REF!</definedName>
    <definedName name="fp.1" localSheetId="4">'[10]datos base'!$E$22</definedName>
    <definedName name="fp.1" localSheetId="3">'[10]datos base'!$E$22</definedName>
    <definedName name="fp.1">#REF!</definedName>
    <definedName name="fp.2" localSheetId="4">'[8]Datos Base'!$F$22</definedName>
    <definedName name="fp.2" localSheetId="3">'[8]Datos Base'!$F$22</definedName>
    <definedName name="fp.2">#REF!</definedName>
    <definedName name="fp.4" localSheetId="4">'[8]Datos Base'!$H$22</definedName>
    <definedName name="fp.4" localSheetId="3">'[8]Datos Base'!$H$22</definedName>
    <definedName name="fp.4">#REF!</definedName>
    <definedName name="fpr.2" localSheetId="4">'[11]datos base'!$F$23</definedName>
    <definedName name="fpr.2" localSheetId="3">'[11]datos base'!$F$23</definedName>
    <definedName name="fpr.2">#REF!</definedName>
    <definedName name="fpr.4" localSheetId="4">'[8]Datos Base'!$H$23</definedName>
    <definedName name="fpr.4" localSheetId="3">'[8]Datos Base'!$H$23</definedName>
    <definedName name="fpr.4">#REF!</definedName>
    <definedName name="ft">35.31466</definedName>
    <definedName name="GB_CARBON" localSheetId="0">#REF!</definedName>
    <definedName name="GB_CARBON" localSheetId="4">'[5]DGBSEN 03'!#REF!</definedName>
    <definedName name="GB_CARBON" localSheetId="3">'[5]DGBSEN 03'!#REF!</definedName>
    <definedName name="GB_CARBON">#REF!</definedName>
    <definedName name="GB_EOLO" localSheetId="0">#REF!</definedName>
    <definedName name="GB_EOLO" localSheetId="4">'[5]DGBSEN 03'!#REF!</definedName>
    <definedName name="GB_EOLO" localSheetId="3">'[5]DGBSEN 03'!#REF!</definedName>
    <definedName name="GB_EOLO">#REF!</definedName>
    <definedName name="GB_GEOTERM" localSheetId="0">#REF!</definedName>
    <definedName name="GB_GEOTERM" localSheetId="4">'[5]DGBSEN 03'!#REF!</definedName>
    <definedName name="GB_GEOTERM" localSheetId="3">'[5]DGBSEN 03'!#REF!</definedName>
    <definedName name="GB_GEOTERM">#REF!</definedName>
    <definedName name="GB_HCARBUROS" localSheetId="0">#REF!</definedName>
    <definedName name="GB_HCARBUROS" localSheetId="4">'[5]DGBSEN 03'!#REF!</definedName>
    <definedName name="GB_HCARBUROS" localSheetId="3">'[5]DGBSEN 03'!#REF!</definedName>
    <definedName name="GB_HCARBUROS">#REF!</definedName>
    <definedName name="GB_HIDRO" localSheetId="0">#REF!</definedName>
    <definedName name="GB_HIDRO" localSheetId="4">'[5]DGBSEN 03'!#REF!</definedName>
    <definedName name="GB_HIDRO" localSheetId="3">'[5]DGBSEN 03'!#REF!</definedName>
    <definedName name="GB_HIDRO">#REF!</definedName>
    <definedName name="GB_NUCLEAR" localSheetId="0">#REF!</definedName>
    <definedName name="GB_NUCLEAR" localSheetId="4">'[5]DGBSEN 03'!#REF!</definedName>
    <definedName name="GB_NUCLEAR" localSheetId="3">'[5]DGBSEN 03'!#REF!</definedName>
    <definedName name="GB_NUCLEAR">#REF!</definedName>
    <definedName name="GB_RESUMENES" localSheetId="0">#REF!</definedName>
    <definedName name="GB_RESUMENES" localSheetId="4">'[5]DGBSEN 03'!#REF!</definedName>
    <definedName name="GB_RESUMENES" localSheetId="3">'[5]DGBSEN 03'!#REF!</definedName>
    <definedName name="GB_RESUMENES">#REF!</definedName>
    <definedName name="GB_TIPO" localSheetId="0">#REF!</definedName>
    <definedName name="GB_TIPO" localSheetId="4">'[5]DGBSEN 03'!#REF!</definedName>
    <definedName name="GB_TIPO" localSheetId="3">'[5]DGBSEN 03'!#REF!</definedName>
    <definedName name="GB_TIPO">#REF!</definedName>
    <definedName name="GB_TODO" localSheetId="0">#REF!</definedName>
    <definedName name="GB_TODO" localSheetId="4">'[5]DGBSEN 03'!#REF!</definedName>
    <definedName name="GB_TODO" localSheetId="3">'[5]DGBSEN 03'!#REF!</definedName>
    <definedName name="GB_TODO">#REF!</definedName>
    <definedName name="ggg" localSheetId="0" xml:space="preserve"> salida6</definedName>
    <definedName name="ggg" xml:space="preserve"> salida6</definedName>
    <definedName name="GN_CARBON" localSheetId="0">#REF!</definedName>
    <definedName name="GN_CARBON" localSheetId="4">'[5]DGBSEN 03'!#REF!</definedName>
    <definedName name="GN_CARBON" localSheetId="3">'[5]DGBSEN 03'!#REF!</definedName>
    <definedName name="GN_CARBON">#REF!</definedName>
    <definedName name="GN_EOLO" localSheetId="0">#REF!</definedName>
    <definedName name="GN_EOLO" localSheetId="4">'[5]DGBSEN 03'!#REF!</definedName>
    <definedName name="GN_EOLO" localSheetId="3">'[5]DGBSEN 03'!#REF!</definedName>
    <definedName name="GN_EOLO">#REF!</definedName>
    <definedName name="GN_GEOTERM" localSheetId="0">#REF!</definedName>
    <definedName name="GN_GEOTERM" localSheetId="4">'[5]DGBSEN 03'!#REF!</definedName>
    <definedName name="GN_GEOTERM" localSheetId="3">'[5]DGBSEN 03'!#REF!</definedName>
    <definedName name="GN_GEOTERM">#REF!</definedName>
    <definedName name="GN_HCARBUROS" localSheetId="0">#REF!</definedName>
    <definedName name="GN_HCARBUROS" localSheetId="4">'[5]DGBSEN 03'!#REF!</definedName>
    <definedName name="GN_HCARBUROS" localSheetId="3">'[5]DGBSEN 03'!#REF!</definedName>
    <definedName name="GN_HCARBUROS">#REF!</definedName>
    <definedName name="GN_HIDRO" localSheetId="0">#REF!</definedName>
    <definedName name="GN_HIDRO" localSheetId="4">'[5]DGBSEN 03'!#REF!</definedName>
    <definedName name="GN_HIDRO" localSheetId="3">'[5]DGBSEN 03'!#REF!</definedName>
    <definedName name="GN_HIDRO">#REF!</definedName>
    <definedName name="GN_NUCLEAR" localSheetId="0">#REF!</definedName>
    <definedName name="GN_NUCLEAR" localSheetId="4">'[5]DGBSEN 03'!#REF!</definedName>
    <definedName name="GN_NUCLEAR" localSheetId="3">'[5]DGBSEN 03'!#REF!</definedName>
    <definedName name="GN_NUCLEAR">#REF!</definedName>
    <definedName name="GN_RESUMENES" localSheetId="0">#REF!</definedName>
    <definedName name="GN_RESUMENES" localSheetId="4">'[5]DGBSEN 03'!#REF!</definedName>
    <definedName name="GN_RESUMENES" localSheetId="3">'[5]DGBSEN 03'!#REF!</definedName>
    <definedName name="GN_RESUMENES">#REF!</definedName>
    <definedName name="GN_TIPO" localSheetId="0">#REF!</definedName>
    <definedName name="GN_TIPO" localSheetId="4">'[5]DGBSEN 03'!#REF!</definedName>
    <definedName name="GN_TIPO" localSheetId="3">'[5]DGBSEN 03'!#REF!</definedName>
    <definedName name="GN_TIPO">#REF!</definedName>
    <definedName name="GN_TODO" localSheetId="0">#REF!</definedName>
    <definedName name="GN_TODO" localSheetId="4">'[5]DGBSEN 03'!#REF!</definedName>
    <definedName name="GN_TODO" localSheetId="3">'[5]DGBSEN 03'!#REF!</definedName>
    <definedName name="GN_TODO">#REF!</definedName>
    <definedName name="graficos" localSheetId="0">#REF!</definedName>
    <definedName name="graficos" localSheetId="4">'[5]DGBSEN 03'!#REF!</definedName>
    <definedName name="graficos" localSheetId="3">'[5]DGBSEN 03'!#REF!</definedName>
    <definedName name="graficos">#REF!</definedName>
    <definedName name="Hasta_2015_Condicionada" localSheetId="0">#REF!</definedName>
    <definedName name="Hasta_2015_Condicionada" localSheetId="4">#REF!</definedName>
    <definedName name="Hasta_2015_Condicionada" localSheetId="3">#REF!</definedName>
    <definedName name="Hasta_2015_Condicionada">#REF!</definedName>
    <definedName name="Hasta_2015_Directa" localSheetId="0">#REF!</definedName>
    <definedName name="Hasta_2015_Directa" localSheetId="4">#REF!</definedName>
    <definedName name="Hasta_2015_Directa" localSheetId="3">#REF!</definedName>
    <definedName name="Hasta_2015_Directa">#REF!</definedName>
    <definedName name="Hasta_2015_Total" localSheetId="0">#REF!</definedName>
    <definedName name="Hasta_2015_Total" localSheetId="4">#REF!</definedName>
    <definedName name="Hasta_2015_Total" localSheetId="3">#REF!</definedName>
    <definedName name="Hasta_2015_Total">#REF!</definedName>
    <definedName name="hoja" localSheetId="0">#REF!</definedName>
    <definedName name="hoja">#REF!</definedName>
    <definedName name="hoy" localSheetId="0" hidden="1">#REF!</definedName>
    <definedName name="hoy" hidden="1">#REF!</definedName>
    <definedName name="HTML_CodePage" hidden="1">1252</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iiiiiiiii" localSheetId="0">#REF!</definedName>
    <definedName name="iiiiiiiiii" localSheetId="4">#REF!</definedName>
    <definedName name="iiiiiiiiii" localSheetId="3">#REF!</definedName>
    <definedName name="iiiiiiiiii">#REF!</definedName>
    <definedName name="Imprimir_área_IM" localSheetId="0">#REF!</definedName>
    <definedName name="Imprimir_área_IM" localSheetId="4">#REF!</definedName>
    <definedName name="Imprimir_área_IM" localSheetId="3">#REF!</definedName>
    <definedName name="Imprimir_área_IM">#REF!</definedName>
    <definedName name="Inv_anyo_ref" localSheetId="4">'[6]EVA 00'!$H$22</definedName>
    <definedName name="Inv_anyo_ref" localSheetId="3">'[6]EVA 00'!$H$22</definedName>
    <definedName name="Inv_anyo_ref">#REF!</definedName>
    <definedName name="joules">4186.8402</definedName>
    <definedName name="joulesxbtu">#REF!*BTU</definedName>
    <definedName name="joulesxbtu_1">joules*BTU</definedName>
    <definedName name="joulesxbtu_2">joules*BTU</definedName>
    <definedName name="JSGT" localSheetId="0" xml:space="preserve"> salida6</definedName>
    <definedName name="JSGT" localSheetId="4" xml:space="preserve"> salida6</definedName>
    <definedName name="JSGT" localSheetId="3" xml:space="preserve"> salida6</definedName>
    <definedName name="JSGT" xml:space="preserve"> salida6</definedName>
    <definedName name="KcalAJoule">0.0041868402</definedName>
    <definedName name="kkkk" localSheetId="4" hidden="1">{#N/A,#N/A,FALSE,"TOT";#N/A,#N/A,FALSE,"PEP";#N/A,#N/A,FALSE,"REF";#N/A,#N/A,FALSE,"GAS";#N/A,#N/A,FALSE,"PET";#N/A,#N/A,FALSE,"COR"}</definedName>
    <definedName name="kkkk" localSheetId="3" hidden="1">{#N/A,#N/A,FALSE,"TOT";#N/A,#N/A,FALSE,"PEP";#N/A,#N/A,FALSE,"REF";#N/A,#N/A,FALSE,"GAS";#N/A,#N/A,FALSE,"PET";#N/A,#N/A,FALSE,"COR"}</definedName>
    <definedName name="kkkk" hidden="1">{#N/A,#N/A,FALSE,"TOT";#N/A,#N/A,FALSE,"PEP";#N/A,#N/A,FALSE,"REF";#N/A,#N/A,FALSE,"GAS";#N/A,#N/A,FALSE,"PET";#N/A,#N/A,FALSE,"COR"}</definedName>
    <definedName name="liga" localSheetId="0" hidden="1">#REF!</definedName>
    <definedName name="liga" localSheetId="4" hidden="1">#REF!</definedName>
    <definedName name="liga" localSheetId="3" hidden="1">#REF!</definedName>
    <definedName name="liga" hidden="1">#REF!</definedName>
    <definedName name="liga1" localSheetId="0" hidden="1">#REF!</definedName>
    <definedName name="liga1" localSheetId="4" hidden="1">#REF!</definedName>
    <definedName name="liga1" localSheetId="3" hidden="1">#REF!</definedName>
    <definedName name="liga1" hidden="1">#REF!</definedName>
    <definedName name="litros">158.987</definedName>
    <definedName name="Longitud_obra" localSheetId="4">[6]PEM!$K$1</definedName>
    <definedName name="Longitud_obra" localSheetId="3">[6]PEM!$K$1</definedName>
    <definedName name="Longitud_obra">#REF!</definedName>
    <definedName name="m" localSheetId="0">_F17C15</definedName>
    <definedName name="m">_F17C15</definedName>
    <definedName name="m_1">NA()</definedName>
    <definedName name="m_2">#N/A</definedName>
    <definedName name="mantenimientoad" localSheetId="0">#REF!</definedName>
    <definedName name="mantenimientoad">#REF!</definedName>
    <definedName name="moneda.de" localSheetId="4">'[8]Datos Base'!$E$10</definedName>
    <definedName name="moneda.de" localSheetId="3">'[8]Datos Base'!$E$10</definedName>
    <definedName name="moneda.de">#REF!</definedName>
    <definedName name="mor" localSheetId="4" hidden="1">{"Bruto",#N/A,FALSE,"CONV3T.XLS";"Neto",#N/A,FALSE,"CONV3T.XLS";"UnoB",#N/A,FALSE,"CONV3T.XLS";"Bruto",#N/A,FALSE,"CONV4T.XLS";"Neto",#N/A,FALSE,"CONV4T.XLS";"UnoB",#N/A,FALSE,"CONV4T.XLS"}</definedName>
    <definedName name="mor" localSheetId="3"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_01_SEN" localSheetId="0">#REF!</definedName>
    <definedName name="N_01_SEN" localSheetId="4">'[5]DGBSEN 03'!#REF!</definedName>
    <definedName name="N_01_SEN" localSheetId="3">'[5]DGBSEN 03'!#REF!</definedName>
    <definedName name="N_01_SEN">#REF!</definedName>
    <definedName name="N_02_CFE" localSheetId="0">#REF!</definedName>
    <definedName name="N_02_CFE" localSheetId="4">'[5]DGBSEN 03'!#REF!</definedName>
    <definedName name="N_02_CFE" localSheetId="3">'[5]DGBSEN 03'!#REF!</definedName>
    <definedName name="N_02_CFE">#REF!</definedName>
    <definedName name="N_03_CLYF" localSheetId="0">#REF!</definedName>
    <definedName name="N_03_CLYF" localSheetId="4">'[5]DGBSEN 03'!#REF!</definedName>
    <definedName name="N_03_CLYF" localSheetId="3">'[5]DGBSEN 03'!#REF!</definedName>
    <definedName name="N_03_CLYF">#REF!</definedName>
    <definedName name="N_04_ADC" localSheetId="0">#REF!</definedName>
    <definedName name="N_04_ADC" localSheetId="4">'[5]DGBSEN 03'!#REF!</definedName>
    <definedName name="N_04_ADC" localSheetId="3">'[5]DGBSEN 03'!#REF!</definedName>
    <definedName name="N_04_ADC">#REF!</definedName>
    <definedName name="N_05_VAPMAY" localSheetId="0">#REF!</definedName>
    <definedName name="N_05_VAPMAY" localSheetId="4">'[5]DGBSEN 03'!#REF!</definedName>
    <definedName name="N_05_VAPMAY" localSheetId="3">'[5]DGBSEN 03'!#REF!</definedName>
    <definedName name="N_05_VAPMAY">#REF!</definedName>
    <definedName name="N_06_VAPMEN" localSheetId="0">#REF!</definedName>
    <definedName name="N_06_VAPMEN" localSheetId="4">'[5]DGBSEN 03'!#REF!</definedName>
    <definedName name="N_06_VAPMEN" localSheetId="3">'[5]DGBSEN 03'!#REF!</definedName>
    <definedName name="N_06_VAPMEN">#REF!</definedName>
    <definedName name="N_07_TGASa" localSheetId="0">#REF!</definedName>
    <definedName name="N_07_TGASa" localSheetId="4">'[5]DGBSEN 03'!#REF!</definedName>
    <definedName name="N_07_TGASa" localSheetId="3">'[5]DGBSEN 03'!#REF!</definedName>
    <definedName name="N_07_TGASa">#REF!</definedName>
    <definedName name="N_08_TGASb" localSheetId="0">#REF!</definedName>
    <definedName name="N_08_TGASb" localSheetId="4">'[5]DGBSEN 03'!#REF!</definedName>
    <definedName name="N_08_TGASb" localSheetId="3">'[5]DGBSEN 03'!#REF!</definedName>
    <definedName name="N_08_TGASb">#REF!</definedName>
    <definedName name="N_09_CCOMB" localSheetId="0">#REF!</definedName>
    <definedName name="N_09_CCOMB" localSheetId="4">'[5]DGBSEN 03'!#REF!</definedName>
    <definedName name="N_09_CCOMB" localSheetId="3">'[5]DGBSEN 03'!#REF!</definedName>
    <definedName name="N_09_CCOMB">#REF!</definedName>
    <definedName name="N_10_CINT" localSheetId="0">#REF!</definedName>
    <definedName name="N_10_CINT" localSheetId="4">'[5]DGBSEN 03'!#REF!</definedName>
    <definedName name="N_10_CINT" localSheetId="3">'[5]DGBSEN 03'!#REF!</definedName>
    <definedName name="N_10_CINT">#REF!</definedName>
    <definedName name="N_11_PAISLADAS" localSheetId="0">#REF!</definedName>
    <definedName name="N_11_PAISLADAS" localSheetId="4">'[5]DGBSEN 03'!#REF!</definedName>
    <definedName name="N_11_PAISLADAS" localSheetId="3">'[5]DGBSEN 03'!#REF!</definedName>
    <definedName name="N_11_PAISLADAS">#REF!</definedName>
    <definedName name="N_12_HIDROMAY" localSheetId="0">#REF!</definedName>
    <definedName name="N_12_HIDROMAY" localSheetId="4">'[5]DGBSEN 03'!#REF!</definedName>
    <definedName name="N_12_HIDROMAY" localSheetId="3">'[5]DGBSEN 03'!#REF!</definedName>
    <definedName name="N_12_HIDROMAY">#REF!</definedName>
    <definedName name="N_13_HIDROMENa" localSheetId="0">#REF!</definedName>
    <definedName name="N_13_HIDROMENa" localSheetId="4">'[5]DGBSEN 03'!#REF!</definedName>
    <definedName name="N_13_HIDROMENa" localSheetId="3">'[5]DGBSEN 03'!#REF!</definedName>
    <definedName name="N_13_HIDROMENa">#REF!</definedName>
    <definedName name="N_14_HIDROMENb" localSheetId="0">#REF!</definedName>
    <definedName name="N_14_HIDROMENb" localSheetId="4">'[5]DGBSEN 03'!#REF!</definedName>
    <definedName name="N_14_HIDROMENb" localSheetId="3">'[5]DGBSEN 03'!#REF!</definedName>
    <definedName name="N_14_HIDROMENb">#REF!</definedName>
    <definedName name="N_15_HIDROMENc" localSheetId="0">#REF!</definedName>
    <definedName name="N_15_HIDROMENc" localSheetId="4">'[5]DGBSEN 03'!#REF!</definedName>
    <definedName name="N_15_HIDROMENc" localSheetId="3">'[5]DGBSEN 03'!#REF!</definedName>
    <definedName name="N_15_HIDROMENc">#REF!</definedName>
    <definedName name="N_16_CARBONUCLEAR" localSheetId="0">#REF!</definedName>
    <definedName name="N_16_CARBONUCLEAR" localSheetId="4">'[5]DGBSEN 03'!#REF!</definedName>
    <definedName name="N_16_CARBONUCLEAR" localSheetId="3">'[5]DGBSEN 03'!#REF!</definedName>
    <definedName name="N_16_CARBONUCLEAR">#REF!</definedName>
    <definedName name="N_18_GEOEOLO" localSheetId="0">#REF!</definedName>
    <definedName name="N_18_GEOEOLO" localSheetId="4">'[5]DGBSEN 03'!#REF!</definedName>
    <definedName name="N_18_GEOEOLO" localSheetId="3">'[5]DGBSEN 03'!#REF!</definedName>
    <definedName name="N_18_GEOEOLO">#REF!</definedName>
    <definedName name="nada" localSheetId="4">[12]PEM!$C$1</definedName>
    <definedName name="nada" localSheetId="3">[12]PEM!$C$1</definedName>
    <definedName name="nada">#REF!</definedName>
    <definedName name="nombre" localSheetId="4">'[13]datos base'!$I$2</definedName>
    <definedName name="nombre" localSheetId="3">'[13]datos base'!$I$2</definedName>
    <definedName name="nombre">#REF!</definedName>
    <definedName name="Nombre_OP" localSheetId="4">[6]PEM!$A$1</definedName>
    <definedName name="Nombre_OP" localSheetId="3">[6]PEM!$A$1</definedName>
    <definedName name="Nombre_OP">#REF!</definedName>
    <definedName name="Num_circuitos" localSheetId="4">[6]PEM!$J$1</definedName>
    <definedName name="Num_circuitos" localSheetId="3">[6]PEM!$J$1</definedName>
    <definedName name="Num_circuitos">#REF!</definedName>
    <definedName name="paj" localSheetId="4" hidden="1">{"Bruto",#N/A,FALSE,"CONV3T.XLS";"Neto",#N/A,FALSE,"CONV3T.XLS";"UnoB",#N/A,FALSE,"CONV3T.XLS";"Bruto",#N/A,FALSE,"CONV4T.XLS";"Neto",#N/A,FALSE,"CONV4T.XLS";"UnoB",#N/A,FALSE,"CONV4T.XLS"}</definedName>
    <definedName name="paj" localSheetId="3"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ARIDAD" localSheetId="0">#REF!</definedName>
    <definedName name="PARIDAD">#REF!</definedName>
    <definedName name="paridad2000" localSheetId="0">#REF!</definedName>
    <definedName name="paridad2000">#REF!</definedName>
    <definedName name="pasivo" localSheetId="0">#REF!</definedName>
    <definedName name="pasivo">#REF!</definedName>
    <definedName name="pass" localSheetId="0">#REF!</definedName>
    <definedName name="pass" localSheetId="4">#REF!</definedName>
    <definedName name="pass" localSheetId="3">#REF!</definedName>
    <definedName name="pass">#REF!</definedName>
    <definedName name="PATTY" localSheetId="0" hidden="1">#REF!</definedName>
    <definedName name="PATTY" localSheetId="4" hidden="1">#REF!</definedName>
    <definedName name="PATTY" localSheetId="3" hidden="1">#REF!</definedName>
    <definedName name="PATTY" hidden="1">#REF!</definedName>
    <definedName name="PCIMP">1.08456981178921</definedName>
    <definedName name="PCNTE">1.04343013921697</definedName>
    <definedName name="PCSUR">1.08042027709172</definedName>
    <definedName name="PESOS" localSheetId="0">#REF!</definedName>
    <definedName name="pesos" localSheetId="4">#REF!</definedName>
    <definedName name="pesos" localSheetId="3">#REF!</definedName>
    <definedName name="PESOS">#REF!</definedName>
    <definedName name="PESOS2013" localSheetId="0">#REF!</definedName>
    <definedName name="PESOS2013" localSheetId="4">#REF!</definedName>
    <definedName name="PESOS2013" localSheetId="3">#REF!</definedName>
    <definedName name="PESOS2013">#REF!</definedName>
    <definedName name="pesssos" localSheetId="0">#REF!</definedName>
    <definedName name="pesssos" localSheetId="4">#REF!</definedName>
    <definedName name="pesssos" localSheetId="3">#REF!</definedName>
    <definedName name="pesssos">#REF!</definedName>
    <definedName name="PISE" localSheetId="0">#REF!</definedName>
    <definedName name="PISE">#REF!</definedName>
    <definedName name="piso" localSheetId="0">#REF!</definedName>
    <definedName name="piso" localSheetId="4">#REF!</definedName>
    <definedName name="piso" localSheetId="3">#REF!</definedName>
    <definedName name="piso">#REF!</definedName>
    <definedName name="PRODUCTOS" localSheetId="0" hidden="1">#REF!</definedName>
    <definedName name="PRODUCTOS" localSheetId="4" hidden="1">#REF!</definedName>
    <definedName name="PRODUCTOS" localSheetId="3" hidden="1">#REF!</definedName>
    <definedName name="PRODUCTOS" hidden="1">#REF!</definedName>
    <definedName name="rango" localSheetId="0">#REF!,#REF!</definedName>
    <definedName name="rango" localSheetId="4">'[14]REPOMO 2007 4502 NOROESTE PCGA'!$B$1:$O$56,'[14]REPOMO 2007 4502 NOROESTE PCGA'!#REF!</definedName>
    <definedName name="rango" localSheetId="3">'[14]REPOMO 2007 4502 NOROESTE PCGA'!$B$1:$O$56,'[14]REPOMO 2007 4502 NOROESTE PCGA'!#REF!</definedName>
    <definedName name="rango">#REF!,#REF!</definedName>
    <definedName name="RCA_ADC" localSheetId="0">#REF!</definedName>
    <definedName name="RCA_ADC" localSheetId="4">'[5]DGBSEN 03'!#REF!</definedName>
    <definedName name="RCA_ADC" localSheetId="3">'[5]DGBSEN 03'!#REF!</definedName>
    <definedName name="RCA_ADC">#REF!</definedName>
    <definedName name="RCA_CFE" localSheetId="0">#REF!</definedName>
    <definedName name="RCA_CFE" localSheetId="4">'[5]DGBSEN 03'!#REF!</definedName>
    <definedName name="RCA_CFE" localSheetId="3">'[5]DGBSEN 03'!#REF!</definedName>
    <definedName name="RCA_CFE">#REF!</definedName>
    <definedName name="RCA_LFC" localSheetId="0">#REF!</definedName>
    <definedName name="RCA_LFC" localSheetId="4">'[5]DGBSEN 03'!#REF!</definedName>
    <definedName name="RCA_LFC" localSheetId="3">'[5]DGBSEN 03'!#REF!</definedName>
    <definedName name="RCA_LFC">#REF!</definedName>
    <definedName name="RCA_SEN" localSheetId="0">#REF!</definedName>
    <definedName name="RCA_SEN" localSheetId="4">'[5]DGBSEN 03'!#REF!</definedName>
    <definedName name="RCA_SEN" localSheetId="3">'[5]DGBSEN 03'!#REF!</definedName>
    <definedName name="RCA_SEN">#REF!</definedName>
    <definedName name="Realizada_2015_Total" localSheetId="0">#REF!</definedName>
    <definedName name="Realizada_2015_Total" localSheetId="4">#REF!</definedName>
    <definedName name="Realizada_2015_Total" localSheetId="3">#REF!</definedName>
    <definedName name="Realizada_2015_Total">#REF!</definedName>
    <definedName name="Realizada_Condicionada_2015" localSheetId="0">#REF!</definedName>
    <definedName name="Realizada_Condicionada_2015" localSheetId="4">#REF!</definedName>
    <definedName name="Realizada_Condicionada_2015" localSheetId="3">#REF!</definedName>
    <definedName name="Realizada_Condicionada_2015">#REF!</definedName>
    <definedName name="Realizada_Directa_2015" localSheetId="0">#REF!</definedName>
    <definedName name="Realizada_Directa_2015" localSheetId="4">#REF!</definedName>
    <definedName name="Realizada_Directa_2015" localSheetId="3">#REF!</definedName>
    <definedName name="Realizada_Directa_2015">#REF!</definedName>
    <definedName name="Realizada_Total_2015" localSheetId="0">#REF!</definedName>
    <definedName name="Realizada_Total_2015" localSheetId="4">#REF!</definedName>
    <definedName name="Realizada_Total_2015" localSheetId="3">#REF!</definedName>
    <definedName name="Realizada_Total_2015">#REF!</definedName>
    <definedName name="Region_PEM" localSheetId="4">[7]Oculta!$B$5</definedName>
    <definedName name="Region_PEM" localSheetId="3">[7]Oculta!$B$5</definedName>
    <definedName name="Region_PEM">#REF!</definedName>
    <definedName name="relac" localSheetId="4" hidden="1">{"Bruto",#N/A,FALSE,"CONV3T.XLS";"Neto",#N/A,FALSE,"CONV3T.XLS";"UnoB",#N/A,FALSE,"CONV3T.XLS";"Bruto",#N/A,FALSE,"CONV4T.XLS";"Neto",#N/A,FALSE,"CONV4T.XLS";"UnoB",#N/A,FALSE,"CONV4T.XLS"}</definedName>
    <definedName name="relac" localSheetId="3"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 localSheetId="4">[6]PEM!$I$1</definedName>
    <definedName name="Relacion_transf" localSheetId="3">[6]PEM!$I$1</definedName>
    <definedName name="Relacion_transf">#REF!</definedName>
    <definedName name="RGB_ADC" localSheetId="0">#REF!</definedName>
    <definedName name="RGB_ADC" localSheetId="4">'[5]DGBSEN 03'!#REF!</definedName>
    <definedName name="RGB_ADC" localSheetId="3">'[5]DGBSEN 03'!#REF!</definedName>
    <definedName name="RGB_ADC">#REF!</definedName>
    <definedName name="RGB_CFE" localSheetId="0">#REF!</definedName>
    <definedName name="RGB_CFE" localSheetId="4">'[5]DGBSEN 03'!#REF!</definedName>
    <definedName name="RGB_CFE" localSheetId="3">'[5]DGBSEN 03'!#REF!</definedName>
    <definedName name="RGB_CFE">#REF!</definedName>
    <definedName name="RGB_LFC" localSheetId="0">#REF!</definedName>
    <definedName name="RGB_LFC" localSheetId="4">'[5]DGBSEN 03'!#REF!</definedName>
    <definedName name="RGB_LFC" localSheetId="3">'[5]DGBSEN 03'!#REF!</definedName>
    <definedName name="RGB_LFC">#REF!</definedName>
    <definedName name="RGB_SEN" localSheetId="0">#REF!</definedName>
    <definedName name="RGB_SEN" localSheetId="4">'[5]DGBSEN 03'!#REF!</definedName>
    <definedName name="RGB_SEN" localSheetId="3">'[5]DGBSEN 03'!#REF!</definedName>
    <definedName name="RGB_SEN">#REF!</definedName>
    <definedName name="rgdfgdf" localSheetId="0">#REF!</definedName>
    <definedName name="rgdfgdf">#REF!</definedName>
    <definedName name="RGN_ADC" localSheetId="0">#REF!</definedName>
    <definedName name="RGN_ADC" localSheetId="4">'[5]DGBSEN 03'!#REF!</definedName>
    <definedName name="RGN_ADC" localSheetId="3">'[5]DGBSEN 03'!#REF!</definedName>
    <definedName name="RGN_ADC">#REF!</definedName>
    <definedName name="RGN_CFE" localSheetId="0">#REF!</definedName>
    <definedName name="RGN_CFE" localSheetId="4">'[5]DGBSEN 03'!#REF!</definedName>
    <definedName name="RGN_CFE" localSheetId="3">'[5]DGBSEN 03'!#REF!</definedName>
    <definedName name="RGN_CFE">#REF!</definedName>
    <definedName name="RGN_LFC" localSheetId="0">#REF!</definedName>
    <definedName name="RGN_LFC" localSheetId="4">'[5]DGBSEN 03'!#REF!</definedName>
    <definedName name="RGN_LFC" localSheetId="3">'[5]DGBSEN 03'!#REF!</definedName>
    <definedName name="RGN_LFC">#REF!</definedName>
    <definedName name="RGN_SEN" localSheetId="0">#REF!</definedName>
    <definedName name="RGN_SEN" localSheetId="4">'[5]DGBSEN 03'!#REF!</definedName>
    <definedName name="RGN_SEN" localSheetId="3">'[5]DGBSEN 03'!#REF!</definedName>
    <definedName name="RGN_SEN">#REF!</definedName>
    <definedName name="S" localSheetId="0">#REF!</definedName>
    <definedName name="S" localSheetId="4">#REF!</definedName>
    <definedName name="S" localSheetId="3">#REF!</definedName>
    <definedName name="S">#REF!</definedName>
    <definedName name="salida" localSheetId="0" xml:space="preserve"> salida6</definedName>
    <definedName name="salida" localSheetId="4" xml:space="preserve"> salida6</definedName>
    <definedName name="salida" localSheetId="3" xml:space="preserve"> salida6</definedName>
    <definedName name="salida" xml:space="preserve"> salida6</definedName>
    <definedName name="sdesdewaad" localSheetId="0">#REF!</definedName>
    <definedName name="sdesdewaad" localSheetId="4">#REF!</definedName>
    <definedName name="sdesdewaad" localSheetId="3">#REF!</definedName>
    <definedName name="sdesdewaad">#REF!</definedName>
    <definedName name="SS" localSheetId="0">#REF!</definedName>
    <definedName name="SS">#REF!</definedName>
    <definedName name="sss" localSheetId="0" xml:space="preserve"> salida6</definedName>
    <definedName name="sss" xml:space="preserve"> salida6</definedName>
    <definedName name="ssss" localSheetId="0">#REF!</definedName>
    <definedName name="ssss" localSheetId="4">#REF!</definedName>
    <definedName name="ssss" localSheetId="3">#REF!</definedName>
    <definedName name="ssss">#REF!</definedName>
    <definedName name="TABLA" localSheetId="0">#REF!</definedName>
    <definedName name="TABLA" localSheetId="4">#REF!</definedName>
    <definedName name="TABLA" localSheetId="3">#REF!</definedName>
    <definedName name="TABLA">#REF!</definedName>
    <definedName name="tasa.real" localSheetId="4">'[8]Datos Base'!$E$12</definedName>
    <definedName name="tasa.real" localSheetId="3">'[8]Datos Base'!$E$12</definedName>
    <definedName name="tasa.real">#REF!</definedName>
    <definedName name="TC" localSheetId="0">#REF!</definedName>
    <definedName name="TC">#REF!</definedName>
    <definedName name="TCAMBIO">#REF!</definedName>
    <definedName name="tcpic" localSheetId="0">#REF!</definedName>
    <definedName name="tcpic">#REF!</definedName>
    <definedName name="Tension_Obra" localSheetId="4">[6]PEM!$E$1</definedName>
    <definedName name="Tension_Obra" localSheetId="3">[6]PEM!$E$1</definedName>
    <definedName name="Tension_Obra">#REF!</definedName>
    <definedName name="tipo.cambio">#REF!</definedName>
    <definedName name="Tipo_const_obra" localSheetId="4">[6]PEM!$G$1</definedName>
    <definedName name="Tipo_const_obra" localSheetId="3">[6]PEM!$G$1</definedName>
    <definedName name="Tipo_const_obra">#REF!</definedName>
    <definedName name="Tipo_obra" localSheetId="4">[6]PEM!$M$1</definedName>
    <definedName name="Tipo_obra" localSheetId="3">[6]PEM!$M$1</definedName>
    <definedName name="Tipo_obra">#REF!</definedName>
    <definedName name="TipoCambio" localSheetId="0">#REF!</definedName>
    <definedName name="TipoCambio">#REF!</definedName>
    <definedName name="TipoCambio2010" localSheetId="0">#REF!</definedName>
    <definedName name="TipoCambio2010">#REF!</definedName>
    <definedName name="TIR" localSheetId="4">'[6]EVA 00'!$M$11</definedName>
    <definedName name="TIR" localSheetId="3">'[6]EVA 00'!$M$11</definedName>
    <definedName name="TIR">#REF!</definedName>
    <definedName name="_xlnm.Print_Titles" localSheetId="0">'Avance Fin-Fís'!$4:$13</definedName>
    <definedName name="_xlnm.Print_Titles" localSheetId="4">'Comp Fin Dir Cond Costo Tot'!$4:$12</definedName>
    <definedName name="_xlnm.Print_Titles" localSheetId="3">'Compro Inv Dir Oper'!$4:$12</definedName>
    <definedName name="_xlnm.Print_Titles" localSheetId="2">'FN Inv Cond Oper'!$4:$14</definedName>
    <definedName name="_xlnm.Print_Titles" localSheetId="1">'FN Inv Dir Oper'!$4:$15</definedName>
    <definedName name="_xlnm.Print_Titles" localSheetId="6">'VPN Inv Fin Cond'!$4:$12</definedName>
    <definedName name="_xlnm.Print_Titles" localSheetId="5">'VPN Inv Fin Dir'!$4:$12</definedName>
    <definedName name="TODO">#REF!</definedName>
    <definedName name="tonelada">907.185</definedName>
    <definedName name="Total_PEM" localSheetId="4">[6]PEM!$D$11</definedName>
    <definedName name="Total_PEM" localSheetId="3">[6]PEM!$D$11</definedName>
    <definedName name="Total_PEM">#REF!</definedName>
    <definedName name="Total_presup" localSheetId="4">[6]PEM!$C$11</definedName>
    <definedName name="Total_presup" localSheetId="3">[6]PEM!$C$11</definedName>
    <definedName name="Total_presup">#REF!</definedName>
    <definedName name="Transm" localSheetId="0">#REF!</definedName>
    <definedName name="Transm">#REF!</definedName>
    <definedName name="TRANSMISION" localSheetId="0">#REF!</definedName>
    <definedName name="TRANSMISION">#REF!</definedName>
    <definedName name="tul" localSheetId="4" hidden="1">{"Bruto",#N/A,FALSE,"CONV3T.XLS";"Neto",#N/A,FALSE,"CONV3T.XLS";"UnoB",#N/A,FALSE,"CONV3T.XLS";"Bruto",#N/A,FALSE,"CONV4T.XLS";"Neto",#N/A,FALSE,"CONV4T.XLS";"UnoB",#N/A,FALSE,"CONV4T.XLS"}</definedName>
    <definedName name="tul" localSheetId="3"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u" hidden="1">{"'Control de Gestión'!$A$2:$N$39"}</definedName>
    <definedName name="VPN" localSheetId="4">'[6]EVA 00'!$K$11</definedName>
    <definedName name="VPN" localSheetId="3">'[6]EVA 00'!$K$11</definedName>
    <definedName name="VPN">#REF!</definedName>
    <definedName name="VVVV" localSheetId="0">#REF!</definedName>
    <definedName name="VVVV" localSheetId="4">#REF!</definedName>
    <definedName name="VVVV" localSheetId="3">#REF!</definedName>
    <definedName name="VVVV">#REF!</definedName>
    <definedName name="vvvvvvvv" localSheetId="0">#REF!</definedName>
    <definedName name="vvvvvvvv" localSheetId="4">#REF!</definedName>
    <definedName name="vvvvvvvv" localSheetId="3">#REF!</definedName>
    <definedName name="vvvvvvvv">#REF!</definedName>
    <definedName name="w" localSheetId="0">#REF!</definedName>
    <definedName name="w">#REF!</definedName>
    <definedName name="wew" localSheetId="0" hidden="1">#REF!</definedName>
    <definedName name="wew" hidden="1">#REF!</definedName>
    <definedName name="wrn.econv2s." localSheetId="4" hidden="1">{"Bruto",#N/A,FALSE,"CONV3T.XLS";"Neto",#N/A,FALSE,"CONV3T.XLS";"UnoB",#N/A,FALSE,"CONV3T.XLS";"Bruto",#N/A,FALSE,"CONV4T.XLS";"Neto",#N/A,FALSE,"CONV4T.XLS";"UnoB",#N/A,FALSE,"CONV4T.XLS"}</definedName>
    <definedName name="wrn.econv2s." localSheetId="3"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localSheetId="3" hidden="1">{#N/A,#N/A,FALSE,"TOT";#N/A,#N/A,FALSE,"PEP";#N/A,#N/A,FALSE,"REF";#N/A,#N/A,FALSE,"GAS";#N/A,#N/A,FALSE,"PET";#N/A,#N/A,FALSE,"COR"}</definedName>
    <definedName name="wrn.gst1tajuorg." hidden="1">{#N/A,#N/A,FALSE,"TOT";#N/A,#N/A,FALSE,"PEP";#N/A,#N/A,FALSE,"REF";#N/A,#N/A,FALSE,"GAS";#N/A,#N/A,FALSE,"PET";#N/A,#N/A,FALSE,"COR"}</definedName>
    <definedName name="www" localSheetId="0">#REF!</definedName>
    <definedName name="www" localSheetId="4">#REF!</definedName>
    <definedName name="www" localSheetId="3">#REF!</definedName>
    <definedName name="www">#REF!</definedName>
    <definedName name="wwww" localSheetId="0">_F17C15</definedName>
    <definedName name="wwww">_F17C15</definedName>
    <definedName name="wwwww" localSheetId="0">#REF!</definedName>
    <definedName name="wwwww" localSheetId="4">#REF!</definedName>
    <definedName name="wwwww" localSheetId="3">#REF!</definedName>
    <definedName name="wwwww">#REF!</definedName>
    <definedName name="wwwwww" localSheetId="0" hidden="1">#REF!</definedName>
    <definedName name="wwwwww" hidden="1">#REF!</definedName>
    <definedName name="xx" hidden="1">{"'Control de Gestión'!$A$2:$N$39"}</definedName>
    <definedName name="xxxx" localSheetId="0">#REF!</definedName>
    <definedName name="xxxx">#REF!</definedName>
    <definedName name="xxxxxx" localSheetId="0">#REF!</definedName>
    <definedName name="xxxxxx">#REF!</definedName>
    <definedName name="Yuri" localSheetId="0">#REF!</definedName>
    <definedName name="Yuri" localSheetId="4">#REF!</definedName>
    <definedName name="Yuri" localSheetId="3">#REF!</definedName>
    <definedName name="Yuri">#REF!</definedName>
    <definedName name="yy">litros*Calorcomb*BTU*#REF!/1000000000</definedName>
    <definedName name="zzzzz" localSheetId="0">#REF!</definedName>
    <definedName name="zzzzz" localSheetId="4">#REF!</definedName>
    <definedName name="zzzzz" localSheetId="3">#REF!</definedName>
    <definedName name="zz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6" i="8" l="1"/>
  <c r="E306" i="8"/>
  <c r="D306" i="8"/>
  <c r="G301" i="8"/>
  <c r="E301" i="8"/>
  <c r="D301" i="8"/>
  <c r="G296" i="8"/>
  <c r="E296" i="8"/>
  <c r="D296" i="8"/>
  <c r="G292" i="8"/>
  <c r="E292" i="8"/>
  <c r="D292" i="8"/>
  <c r="G285" i="8"/>
  <c r="E285" i="8"/>
  <c r="D285" i="8"/>
  <c r="G275" i="8"/>
  <c r="E275" i="8"/>
  <c r="D275" i="8"/>
  <c r="G261" i="8"/>
  <c r="E261" i="8"/>
  <c r="D261" i="8"/>
  <c r="G246" i="8"/>
  <c r="E246" i="8"/>
  <c r="D246" i="8"/>
  <c r="G236" i="8"/>
  <c r="E236" i="8"/>
  <c r="D236" i="8"/>
  <c r="G232" i="8"/>
  <c r="E232" i="8"/>
  <c r="D232" i="8"/>
  <c r="G224" i="8"/>
  <c r="E224" i="8"/>
  <c r="D224" i="8"/>
  <c r="G213" i="8"/>
  <c r="E213" i="8"/>
  <c r="D213" i="8"/>
  <c r="G191" i="8"/>
  <c r="E191" i="8"/>
  <c r="D191" i="8"/>
  <c r="G166" i="8"/>
  <c r="E166" i="8"/>
  <c r="D166" i="8"/>
  <c r="G144" i="8"/>
  <c r="E144" i="8"/>
  <c r="D144" i="8"/>
  <c r="G134" i="8"/>
  <c r="E134" i="8"/>
  <c r="D134" i="8"/>
  <c r="G116" i="8"/>
  <c r="E116" i="8"/>
  <c r="D116" i="8"/>
  <c r="G77" i="8"/>
  <c r="E77" i="8"/>
  <c r="D77" i="8"/>
  <c r="G64" i="8"/>
  <c r="E64" i="8"/>
  <c r="D64" i="8"/>
  <c r="G53" i="8"/>
  <c r="E53" i="8"/>
  <c r="D53" i="8"/>
  <c r="G39" i="8"/>
  <c r="E39" i="8"/>
  <c r="D39" i="8"/>
  <c r="G30" i="8"/>
  <c r="E30" i="8"/>
  <c r="D30" i="8"/>
  <c r="G14" i="8"/>
  <c r="E14" i="8"/>
  <c r="D14" i="8"/>
  <c r="E13" i="8" l="1"/>
  <c r="G13" i="8"/>
  <c r="D13" i="8"/>
  <c r="J68" i="1" l="1"/>
  <c r="K68" i="1" s="1"/>
  <c r="P68" i="1"/>
  <c r="L15" i="7"/>
  <c r="K15" i="7"/>
  <c r="J15" i="7"/>
  <c r="I15" i="7"/>
  <c r="G15" i="7"/>
  <c r="M15" i="7" s="1"/>
  <c r="F15" i="7"/>
  <c r="E15" i="7"/>
  <c r="D15" i="7"/>
  <c r="G58" i="6" l="1"/>
  <c r="E58" i="6"/>
  <c r="D58" i="6"/>
  <c r="G55" i="6"/>
  <c r="E55" i="6"/>
  <c r="D55" i="6"/>
  <c r="G52" i="6"/>
  <c r="E52" i="6"/>
  <c r="D52" i="6"/>
  <c r="G49" i="6"/>
  <c r="E49" i="6"/>
  <c r="D49" i="6"/>
  <c r="G47" i="6"/>
  <c r="E47" i="6"/>
  <c r="D47" i="6"/>
  <c r="G45" i="6"/>
  <c r="E45" i="6"/>
  <c r="D45" i="6"/>
  <c r="G42" i="6"/>
  <c r="E42" i="6"/>
  <c r="D42" i="6"/>
  <c r="G40" i="6"/>
  <c r="E40" i="6"/>
  <c r="D40" i="6"/>
  <c r="G37" i="6"/>
  <c r="E37" i="6"/>
  <c r="D37" i="6"/>
  <c r="G34" i="6"/>
  <c r="E34" i="6"/>
  <c r="D34" i="6"/>
  <c r="G28" i="6"/>
  <c r="E28" i="6"/>
  <c r="D28" i="6"/>
  <c r="G16" i="6"/>
  <c r="E16" i="6"/>
  <c r="D16" i="6"/>
  <c r="G14" i="6"/>
  <c r="E14" i="6"/>
  <c r="D14" i="6"/>
  <c r="G13" i="6" l="1"/>
  <c r="D13" i="6"/>
  <c r="E13" i="6"/>
  <c r="I310" i="4"/>
  <c r="F310" i="4"/>
  <c r="I309" i="4"/>
  <c r="F309" i="4"/>
  <c r="I308" i="4"/>
  <c r="F308" i="4"/>
  <c r="I307" i="4"/>
  <c r="F307" i="4"/>
  <c r="I306" i="4"/>
  <c r="F306" i="4"/>
  <c r="I305" i="4"/>
  <c r="F305" i="4"/>
  <c r="I304" i="4"/>
  <c r="F304" i="4"/>
  <c r="I303" i="4"/>
  <c r="F303" i="4"/>
  <c r="I302" i="4"/>
  <c r="F302" i="4"/>
  <c r="I301" i="4"/>
  <c r="F301" i="4"/>
  <c r="I300" i="4"/>
  <c r="F300" i="4"/>
  <c r="I299" i="4"/>
  <c r="F299" i="4"/>
  <c r="I298" i="4"/>
  <c r="F298" i="4"/>
  <c r="I297" i="4"/>
  <c r="F297" i="4"/>
  <c r="I296" i="4"/>
  <c r="F296" i="4"/>
  <c r="I295" i="4"/>
  <c r="F295" i="4"/>
  <c r="I294" i="4"/>
  <c r="F294" i="4"/>
  <c r="I293" i="4"/>
  <c r="F293" i="4"/>
  <c r="I292" i="4"/>
  <c r="F292" i="4"/>
  <c r="I291" i="4"/>
  <c r="F291" i="4"/>
  <c r="I290" i="4"/>
  <c r="F290" i="4"/>
  <c r="I289" i="4"/>
  <c r="F289" i="4"/>
  <c r="I288" i="4"/>
  <c r="F288" i="4"/>
  <c r="I287" i="4"/>
  <c r="F287" i="4"/>
  <c r="I286" i="4"/>
  <c r="F286" i="4"/>
  <c r="I285" i="4"/>
  <c r="F285" i="4"/>
  <c r="I284" i="4"/>
  <c r="F284" i="4"/>
  <c r="I283" i="4"/>
  <c r="F283" i="4"/>
  <c r="I282" i="4"/>
  <c r="F282" i="4"/>
  <c r="I281" i="4"/>
  <c r="F281" i="4"/>
  <c r="I280" i="4"/>
  <c r="F280" i="4"/>
  <c r="I279" i="4"/>
  <c r="F279" i="4"/>
  <c r="I278" i="4"/>
  <c r="F278" i="4"/>
  <c r="L277" i="4"/>
  <c r="K277" i="4"/>
  <c r="H277" i="4" s="1"/>
  <c r="G277" i="4"/>
  <c r="E277" i="4"/>
  <c r="D277" i="4"/>
  <c r="J276" i="4"/>
  <c r="H276" i="4"/>
  <c r="I276" i="4" s="1"/>
  <c r="F276" i="4"/>
  <c r="H275" i="4"/>
  <c r="I275" i="4" s="1"/>
  <c r="F275" i="4"/>
  <c r="H274" i="4"/>
  <c r="I274" i="4" s="1"/>
  <c r="F274" i="4"/>
  <c r="H273" i="4"/>
  <c r="I273" i="4" s="1"/>
  <c r="F273" i="4"/>
  <c r="H272" i="4"/>
  <c r="I272" i="4" s="1"/>
  <c r="F272" i="4"/>
  <c r="H271" i="4"/>
  <c r="I271" i="4" s="1"/>
  <c r="F271" i="4"/>
  <c r="H270" i="4"/>
  <c r="I270" i="4" s="1"/>
  <c r="F270" i="4"/>
  <c r="H269" i="4"/>
  <c r="I269" i="4" s="1"/>
  <c r="F269" i="4"/>
  <c r="H268" i="4"/>
  <c r="I268" i="4" s="1"/>
  <c r="F268" i="4"/>
  <c r="H267" i="4"/>
  <c r="I267" i="4" s="1"/>
  <c r="F267" i="4"/>
  <c r="H266" i="4"/>
  <c r="I266" i="4" s="1"/>
  <c r="F266" i="4"/>
  <c r="H265" i="4"/>
  <c r="I265" i="4" s="1"/>
  <c r="F265" i="4"/>
  <c r="H264" i="4"/>
  <c r="I264" i="4" s="1"/>
  <c r="F264" i="4"/>
  <c r="H263" i="4"/>
  <c r="I263" i="4" s="1"/>
  <c r="F263" i="4"/>
  <c r="H262" i="4"/>
  <c r="I262" i="4" s="1"/>
  <c r="F262" i="4"/>
  <c r="H261" i="4"/>
  <c r="I261" i="4" s="1"/>
  <c r="F261" i="4"/>
  <c r="H260" i="4"/>
  <c r="I260" i="4" s="1"/>
  <c r="F260" i="4"/>
  <c r="H259" i="4"/>
  <c r="I259" i="4" s="1"/>
  <c r="F259" i="4"/>
  <c r="H258" i="4"/>
  <c r="I258" i="4" s="1"/>
  <c r="F258" i="4"/>
  <c r="H257" i="4"/>
  <c r="I257" i="4" s="1"/>
  <c r="F257" i="4"/>
  <c r="H256" i="4"/>
  <c r="I256" i="4" s="1"/>
  <c r="F256" i="4"/>
  <c r="H255" i="4"/>
  <c r="I255" i="4" s="1"/>
  <c r="F255" i="4"/>
  <c r="H254" i="4"/>
  <c r="I254" i="4" s="1"/>
  <c r="F254" i="4"/>
  <c r="H253" i="4"/>
  <c r="I253" i="4" s="1"/>
  <c r="F253" i="4"/>
  <c r="H252" i="4"/>
  <c r="I252" i="4" s="1"/>
  <c r="F252" i="4"/>
  <c r="H251" i="4"/>
  <c r="I251" i="4" s="1"/>
  <c r="F251" i="4"/>
  <c r="H250" i="4"/>
  <c r="I250" i="4" s="1"/>
  <c r="F250" i="4"/>
  <c r="H249" i="4"/>
  <c r="I249" i="4" s="1"/>
  <c r="F249" i="4"/>
  <c r="H248" i="4"/>
  <c r="I248" i="4" s="1"/>
  <c r="F248" i="4"/>
  <c r="H247" i="4"/>
  <c r="I247" i="4" s="1"/>
  <c r="F247" i="4"/>
  <c r="H246" i="4"/>
  <c r="I246" i="4" s="1"/>
  <c r="F246" i="4"/>
  <c r="H245" i="4"/>
  <c r="I245" i="4" s="1"/>
  <c r="F245" i="4"/>
  <c r="H244" i="4"/>
  <c r="I244" i="4" s="1"/>
  <c r="F244" i="4"/>
  <c r="H243" i="4"/>
  <c r="I243" i="4" s="1"/>
  <c r="F243" i="4"/>
  <c r="H242" i="4"/>
  <c r="I242" i="4" s="1"/>
  <c r="F242" i="4"/>
  <c r="H241" i="4"/>
  <c r="I241" i="4" s="1"/>
  <c r="F241" i="4"/>
  <c r="H240" i="4"/>
  <c r="I240" i="4" s="1"/>
  <c r="F240" i="4"/>
  <c r="H239" i="4"/>
  <c r="I239" i="4" s="1"/>
  <c r="F239" i="4"/>
  <c r="H238" i="4"/>
  <c r="I238" i="4" s="1"/>
  <c r="F238" i="4"/>
  <c r="H237" i="4"/>
  <c r="I237" i="4" s="1"/>
  <c r="F237" i="4"/>
  <c r="H236" i="4"/>
  <c r="I236" i="4" s="1"/>
  <c r="F236" i="4"/>
  <c r="H235" i="4"/>
  <c r="I235" i="4" s="1"/>
  <c r="F235" i="4"/>
  <c r="H234" i="4"/>
  <c r="I234" i="4" s="1"/>
  <c r="F234" i="4"/>
  <c r="H233" i="4"/>
  <c r="I233" i="4" s="1"/>
  <c r="F233" i="4"/>
  <c r="H232" i="4"/>
  <c r="I232" i="4" s="1"/>
  <c r="F232" i="4"/>
  <c r="H231" i="4"/>
  <c r="I231" i="4" s="1"/>
  <c r="F231" i="4"/>
  <c r="H230" i="4"/>
  <c r="I230" i="4" s="1"/>
  <c r="F230" i="4"/>
  <c r="H229" i="4"/>
  <c r="I229" i="4" s="1"/>
  <c r="F229" i="4"/>
  <c r="H228" i="4"/>
  <c r="I228" i="4" s="1"/>
  <c r="F228" i="4"/>
  <c r="H227" i="4"/>
  <c r="I227" i="4" s="1"/>
  <c r="F227" i="4"/>
  <c r="H226" i="4"/>
  <c r="I226" i="4" s="1"/>
  <c r="F226" i="4"/>
  <c r="H225" i="4"/>
  <c r="I225" i="4" s="1"/>
  <c r="F225" i="4"/>
  <c r="H224" i="4"/>
  <c r="I224" i="4" s="1"/>
  <c r="F224" i="4"/>
  <c r="H223" i="4"/>
  <c r="I223" i="4" s="1"/>
  <c r="F223" i="4"/>
  <c r="H222" i="4"/>
  <c r="I222" i="4" s="1"/>
  <c r="F222" i="4"/>
  <c r="H221" i="4"/>
  <c r="I221" i="4" s="1"/>
  <c r="F221" i="4"/>
  <c r="H220" i="4"/>
  <c r="I220" i="4" s="1"/>
  <c r="F220" i="4"/>
  <c r="H219" i="4"/>
  <c r="I219" i="4" s="1"/>
  <c r="F219" i="4"/>
  <c r="H218" i="4"/>
  <c r="I218" i="4" s="1"/>
  <c r="F218" i="4"/>
  <c r="H217" i="4"/>
  <c r="I217" i="4" s="1"/>
  <c r="F217" i="4"/>
  <c r="H216" i="4"/>
  <c r="I216" i="4" s="1"/>
  <c r="F216" i="4"/>
  <c r="H215" i="4"/>
  <c r="I215" i="4" s="1"/>
  <c r="F215" i="4"/>
  <c r="H214" i="4"/>
  <c r="I214" i="4" s="1"/>
  <c r="F214" i="4"/>
  <c r="H213" i="4"/>
  <c r="I213" i="4" s="1"/>
  <c r="F213" i="4"/>
  <c r="H212" i="4"/>
  <c r="I212" i="4" s="1"/>
  <c r="F212" i="4"/>
  <c r="H211" i="4"/>
  <c r="I211" i="4" s="1"/>
  <c r="F211" i="4"/>
  <c r="H210" i="4"/>
  <c r="I210" i="4" s="1"/>
  <c r="F210" i="4"/>
  <c r="H209" i="4"/>
  <c r="I209" i="4" s="1"/>
  <c r="F209" i="4"/>
  <c r="H208" i="4"/>
  <c r="I208" i="4" s="1"/>
  <c r="F208" i="4"/>
  <c r="H207" i="4"/>
  <c r="I207" i="4" s="1"/>
  <c r="F207" i="4"/>
  <c r="H206" i="4"/>
  <c r="I206" i="4" s="1"/>
  <c r="F206" i="4"/>
  <c r="H205" i="4"/>
  <c r="I205" i="4" s="1"/>
  <c r="F205" i="4"/>
  <c r="H204" i="4"/>
  <c r="I204" i="4" s="1"/>
  <c r="F204" i="4"/>
  <c r="H203" i="4"/>
  <c r="I203" i="4" s="1"/>
  <c r="F203" i="4"/>
  <c r="H202" i="4"/>
  <c r="I202" i="4" s="1"/>
  <c r="F202" i="4"/>
  <c r="H201" i="4"/>
  <c r="I201" i="4" s="1"/>
  <c r="F201" i="4"/>
  <c r="H200" i="4"/>
  <c r="I200" i="4" s="1"/>
  <c r="F200" i="4"/>
  <c r="H199" i="4"/>
  <c r="I199" i="4" s="1"/>
  <c r="F199" i="4"/>
  <c r="H198" i="4"/>
  <c r="I198" i="4" s="1"/>
  <c r="F198" i="4"/>
  <c r="H197" i="4"/>
  <c r="I197" i="4" s="1"/>
  <c r="F197" i="4"/>
  <c r="H196" i="4"/>
  <c r="I196" i="4" s="1"/>
  <c r="F196" i="4"/>
  <c r="H195" i="4"/>
  <c r="I195" i="4" s="1"/>
  <c r="F195" i="4"/>
  <c r="H194" i="4"/>
  <c r="I194" i="4" s="1"/>
  <c r="F194" i="4"/>
  <c r="H193" i="4"/>
  <c r="I193" i="4" s="1"/>
  <c r="F193" i="4"/>
  <c r="H192" i="4"/>
  <c r="I192" i="4" s="1"/>
  <c r="F192" i="4"/>
  <c r="H191" i="4"/>
  <c r="I191" i="4" s="1"/>
  <c r="F191" i="4"/>
  <c r="H190" i="4"/>
  <c r="I190" i="4" s="1"/>
  <c r="F190" i="4"/>
  <c r="H189" i="4"/>
  <c r="I189" i="4" s="1"/>
  <c r="F189" i="4"/>
  <c r="H188" i="4"/>
  <c r="I188" i="4" s="1"/>
  <c r="F188" i="4"/>
  <c r="H187" i="4"/>
  <c r="I187" i="4" s="1"/>
  <c r="F187" i="4"/>
  <c r="H186" i="4"/>
  <c r="I186" i="4" s="1"/>
  <c r="F186" i="4"/>
  <c r="H185" i="4"/>
  <c r="I185" i="4" s="1"/>
  <c r="F185" i="4"/>
  <c r="H184" i="4"/>
  <c r="I184" i="4" s="1"/>
  <c r="F184" i="4"/>
  <c r="H183" i="4"/>
  <c r="I183" i="4" s="1"/>
  <c r="F183" i="4"/>
  <c r="H182" i="4"/>
  <c r="I182" i="4" s="1"/>
  <c r="F182" i="4"/>
  <c r="H181" i="4"/>
  <c r="I181" i="4" s="1"/>
  <c r="F181" i="4"/>
  <c r="H180" i="4"/>
  <c r="I180" i="4" s="1"/>
  <c r="F180" i="4"/>
  <c r="H179" i="4"/>
  <c r="I179" i="4" s="1"/>
  <c r="F179" i="4"/>
  <c r="H178" i="4"/>
  <c r="I178" i="4" s="1"/>
  <c r="F178" i="4"/>
  <c r="H177" i="4"/>
  <c r="I177" i="4" s="1"/>
  <c r="F177" i="4"/>
  <c r="H176" i="4"/>
  <c r="I176" i="4" s="1"/>
  <c r="F176" i="4"/>
  <c r="H175" i="4"/>
  <c r="I175" i="4" s="1"/>
  <c r="F175" i="4"/>
  <c r="H174" i="4"/>
  <c r="I174" i="4" s="1"/>
  <c r="F174" i="4"/>
  <c r="H173" i="4"/>
  <c r="I173" i="4" s="1"/>
  <c r="F173" i="4"/>
  <c r="H172" i="4"/>
  <c r="I172" i="4" s="1"/>
  <c r="F172" i="4"/>
  <c r="H171" i="4"/>
  <c r="I171" i="4" s="1"/>
  <c r="F171" i="4"/>
  <c r="H170" i="4"/>
  <c r="I170" i="4" s="1"/>
  <c r="F170" i="4"/>
  <c r="H169" i="4"/>
  <c r="I169" i="4" s="1"/>
  <c r="F169" i="4"/>
  <c r="H168" i="4"/>
  <c r="I168" i="4" s="1"/>
  <c r="F168" i="4"/>
  <c r="H167" i="4"/>
  <c r="I167" i="4" s="1"/>
  <c r="F167" i="4"/>
  <c r="H166" i="4"/>
  <c r="I166" i="4" s="1"/>
  <c r="F166" i="4"/>
  <c r="H165" i="4"/>
  <c r="I165" i="4" s="1"/>
  <c r="F165" i="4"/>
  <c r="H164" i="4"/>
  <c r="I164" i="4" s="1"/>
  <c r="F164" i="4"/>
  <c r="H163" i="4"/>
  <c r="I163" i="4" s="1"/>
  <c r="F163" i="4"/>
  <c r="H162" i="4"/>
  <c r="I162" i="4" s="1"/>
  <c r="F162" i="4"/>
  <c r="H161" i="4"/>
  <c r="I161" i="4" s="1"/>
  <c r="F161" i="4"/>
  <c r="H160" i="4"/>
  <c r="I160" i="4" s="1"/>
  <c r="F160" i="4"/>
  <c r="H159" i="4"/>
  <c r="I159" i="4" s="1"/>
  <c r="F159" i="4"/>
  <c r="H158" i="4"/>
  <c r="I158" i="4" s="1"/>
  <c r="F158" i="4"/>
  <c r="H157" i="4"/>
  <c r="I157" i="4" s="1"/>
  <c r="F157" i="4"/>
  <c r="H156" i="4"/>
  <c r="I156" i="4" s="1"/>
  <c r="F156" i="4"/>
  <c r="H155" i="4"/>
  <c r="I155" i="4" s="1"/>
  <c r="F155" i="4"/>
  <c r="H154" i="4"/>
  <c r="I154" i="4" s="1"/>
  <c r="F154" i="4"/>
  <c r="H153" i="4"/>
  <c r="I153" i="4" s="1"/>
  <c r="F153" i="4"/>
  <c r="H152" i="4"/>
  <c r="I152" i="4" s="1"/>
  <c r="F152" i="4"/>
  <c r="H151" i="4"/>
  <c r="I151" i="4" s="1"/>
  <c r="F151" i="4"/>
  <c r="H150" i="4"/>
  <c r="I150" i="4" s="1"/>
  <c r="F150" i="4"/>
  <c r="H149" i="4"/>
  <c r="I149" i="4" s="1"/>
  <c r="F149" i="4"/>
  <c r="H148" i="4"/>
  <c r="I148" i="4" s="1"/>
  <c r="F148" i="4"/>
  <c r="H147" i="4"/>
  <c r="I147" i="4" s="1"/>
  <c r="F147" i="4"/>
  <c r="H146" i="4"/>
  <c r="I146" i="4" s="1"/>
  <c r="F146" i="4"/>
  <c r="H145" i="4"/>
  <c r="I145" i="4" s="1"/>
  <c r="F145" i="4"/>
  <c r="H144" i="4"/>
  <c r="I144" i="4" s="1"/>
  <c r="F144" i="4"/>
  <c r="H143" i="4"/>
  <c r="I143" i="4" s="1"/>
  <c r="F143" i="4"/>
  <c r="H142" i="4"/>
  <c r="I142" i="4" s="1"/>
  <c r="F142" i="4"/>
  <c r="H141" i="4"/>
  <c r="I141" i="4" s="1"/>
  <c r="F141" i="4"/>
  <c r="H140" i="4"/>
  <c r="I140" i="4" s="1"/>
  <c r="F140" i="4"/>
  <c r="H139" i="4"/>
  <c r="I139" i="4" s="1"/>
  <c r="F139" i="4"/>
  <c r="H138" i="4"/>
  <c r="I138" i="4" s="1"/>
  <c r="F138" i="4"/>
  <c r="H137" i="4"/>
  <c r="I137" i="4" s="1"/>
  <c r="F137" i="4"/>
  <c r="H136" i="4"/>
  <c r="I136" i="4" s="1"/>
  <c r="F136" i="4"/>
  <c r="H135" i="4"/>
  <c r="I135" i="4" s="1"/>
  <c r="F135" i="4"/>
  <c r="H134" i="4"/>
  <c r="I134" i="4" s="1"/>
  <c r="F134" i="4"/>
  <c r="H133" i="4"/>
  <c r="I133" i="4" s="1"/>
  <c r="F133" i="4"/>
  <c r="H132" i="4"/>
  <c r="I132" i="4" s="1"/>
  <c r="F132" i="4"/>
  <c r="H131" i="4"/>
  <c r="I131" i="4" s="1"/>
  <c r="F131" i="4"/>
  <c r="H130" i="4"/>
  <c r="I130" i="4" s="1"/>
  <c r="F130" i="4"/>
  <c r="H129" i="4"/>
  <c r="I129" i="4" s="1"/>
  <c r="F129" i="4"/>
  <c r="H128" i="4"/>
  <c r="I128" i="4" s="1"/>
  <c r="F128" i="4"/>
  <c r="H127" i="4"/>
  <c r="I127" i="4" s="1"/>
  <c r="F127" i="4"/>
  <c r="H126" i="4"/>
  <c r="I126" i="4" s="1"/>
  <c r="F126" i="4"/>
  <c r="H125" i="4"/>
  <c r="I125" i="4" s="1"/>
  <c r="F125" i="4"/>
  <c r="H124" i="4"/>
  <c r="I124" i="4" s="1"/>
  <c r="F124" i="4"/>
  <c r="H123" i="4"/>
  <c r="I123" i="4" s="1"/>
  <c r="F123" i="4"/>
  <c r="H122" i="4"/>
  <c r="I122" i="4" s="1"/>
  <c r="F122" i="4"/>
  <c r="H121" i="4"/>
  <c r="I121" i="4" s="1"/>
  <c r="F121" i="4"/>
  <c r="H120" i="4"/>
  <c r="I120" i="4" s="1"/>
  <c r="F120" i="4"/>
  <c r="H119" i="4"/>
  <c r="I119" i="4" s="1"/>
  <c r="F119" i="4"/>
  <c r="H118" i="4"/>
  <c r="I118" i="4" s="1"/>
  <c r="F118" i="4"/>
  <c r="H117" i="4"/>
  <c r="I117" i="4" s="1"/>
  <c r="F117" i="4"/>
  <c r="H116" i="4"/>
  <c r="I116" i="4" s="1"/>
  <c r="F116" i="4"/>
  <c r="H115" i="4"/>
  <c r="I115" i="4" s="1"/>
  <c r="F115" i="4"/>
  <c r="H114" i="4"/>
  <c r="I114" i="4" s="1"/>
  <c r="F114" i="4"/>
  <c r="H113" i="4"/>
  <c r="I113" i="4" s="1"/>
  <c r="F113" i="4"/>
  <c r="H112" i="4"/>
  <c r="I112" i="4" s="1"/>
  <c r="F112" i="4"/>
  <c r="H111" i="4"/>
  <c r="I111" i="4" s="1"/>
  <c r="F111" i="4"/>
  <c r="H110" i="4"/>
  <c r="I110" i="4" s="1"/>
  <c r="F110" i="4"/>
  <c r="H109" i="4"/>
  <c r="I109" i="4" s="1"/>
  <c r="F109" i="4"/>
  <c r="H108" i="4"/>
  <c r="I108" i="4" s="1"/>
  <c r="F108" i="4"/>
  <c r="H107" i="4"/>
  <c r="I107" i="4" s="1"/>
  <c r="F107" i="4"/>
  <c r="H106" i="4"/>
  <c r="I106" i="4" s="1"/>
  <c r="F106" i="4"/>
  <c r="H105" i="4"/>
  <c r="I105" i="4" s="1"/>
  <c r="F105" i="4"/>
  <c r="H104" i="4"/>
  <c r="I104" i="4" s="1"/>
  <c r="F104" i="4"/>
  <c r="H103" i="4"/>
  <c r="I103" i="4" s="1"/>
  <c r="F103" i="4"/>
  <c r="H102" i="4"/>
  <c r="I102" i="4" s="1"/>
  <c r="F102" i="4"/>
  <c r="H101" i="4"/>
  <c r="I101" i="4" s="1"/>
  <c r="F101" i="4"/>
  <c r="H100" i="4"/>
  <c r="I100" i="4" s="1"/>
  <c r="F100" i="4"/>
  <c r="H99" i="4"/>
  <c r="I99" i="4" s="1"/>
  <c r="F99" i="4"/>
  <c r="H98" i="4"/>
  <c r="I98" i="4" s="1"/>
  <c r="F98" i="4"/>
  <c r="H97" i="4"/>
  <c r="I97" i="4" s="1"/>
  <c r="F97" i="4"/>
  <c r="H96" i="4"/>
  <c r="I96" i="4" s="1"/>
  <c r="F96" i="4"/>
  <c r="H95" i="4"/>
  <c r="I95" i="4" s="1"/>
  <c r="F95" i="4"/>
  <c r="H94" i="4"/>
  <c r="I94" i="4" s="1"/>
  <c r="F94" i="4"/>
  <c r="H93" i="4"/>
  <c r="I93" i="4" s="1"/>
  <c r="F93" i="4"/>
  <c r="H92" i="4"/>
  <c r="I92" i="4" s="1"/>
  <c r="F92" i="4"/>
  <c r="H91" i="4"/>
  <c r="I91" i="4" s="1"/>
  <c r="F91" i="4"/>
  <c r="H90" i="4"/>
  <c r="I90" i="4" s="1"/>
  <c r="F90" i="4"/>
  <c r="H89" i="4"/>
  <c r="I89" i="4" s="1"/>
  <c r="F89" i="4"/>
  <c r="H88" i="4"/>
  <c r="I88" i="4" s="1"/>
  <c r="F88" i="4"/>
  <c r="H87" i="4"/>
  <c r="I87" i="4" s="1"/>
  <c r="F87" i="4"/>
  <c r="H86" i="4"/>
  <c r="I86" i="4" s="1"/>
  <c r="F86" i="4"/>
  <c r="H85" i="4"/>
  <c r="I85" i="4" s="1"/>
  <c r="F85" i="4"/>
  <c r="H84" i="4"/>
  <c r="I84" i="4" s="1"/>
  <c r="F84" i="4"/>
  <c r="H83" i="4"/>
  <c r="I83" i="4" s="1"/>
  <c r="F83" i="4"/>
  <c r="H82" i="4"/>
  <c r="I82" i="4" s="1"/>
  <c r="F82" i="4"/>
  <c r="H81" i="4"/>
  <c r="I81" i="4" s="1"/>
  <c r="F81" i="4"/>
  <c r="H80" i="4"/>
  <c r="I80" i="4" s="1"/>
  <c r="F80" i="4"/>
  <c r="H79" i="4"/>
  <c r="I79" i="4" s="1"/>
  <c r="F79" i="4"/>
  <c r="H78" i="4"/>
  <c r="I78" i="4" s="1"/>
  <c r="F78" i="4"/>
  <c r="H77" i="4"/>
  <c r="I77" i="4" s="1"/>
  <c r="F77" i="4"/>
  <c r="H76" i="4"/>
  <c r="I76" i="4" s="1"/>
  <c r="F76" i="4"/>
  <c r="H75" i="4"/>
  <c r="I75" i="4" s="1"/>
  <c r="F75" i="4"/>
  <c r="H74" i="4"/>
  <c r="I74" i="4" s="1"/>
  <c r="F74" i="4"/>
  <c r="H73" i="4"/>
  <c r="I73" i="4" s="1"/>
  <c r="F73" i="4"/>
  <c r="H72" i="4"/>
  <c r="I72" i="4" s="1"/>
  <c r="F72" i="4"/>
  <c r="H71" i="4"/>
  <c r="I71" i="4" s="1"/>
  <c r="F71" i="4"/>
  <c r="H70" i="4"/>
  <c r="I70" i="4" s="1"/>
  <c r="F70" i="4"/>
  <c r="H69" i="4"/>
  <c r="I69" i="4" s="1"/>
  <c r="F69" i="4"/>
  <c r="H68" i="4"/>
  <c r="I68" i="4" s="1"/>
  <c r="F68" i="4"/>
  <c r="H67" i="4"/>
  <c r="I67" i="4" s="1"/>
  <c r="F67" i="4"/>
  <c r="H66" i="4"/>
  <c r="I66" i="4" s="1"/>
  <c r="F66" i="4"/>
  <c r="H65" i="4"/>
  <c r="I65" i="4" s="1"/>
  <c r="F65" i="4"/>
  <c r="H64" i="4"/>
  <c r="I64" i="4" s="1"/>
  <c r="F64" i="4"/>
  <c r="H63" i="4"/>
  <c r="I63" i="4" s="1"/>
  <c r="F63" i="4"/>
  <c r="H62" i="4"/>
  <c r="I62" i="4" s="1"/>
  <c r="F62" i="4"/>
  <c r="H61" i="4"/>
  <c r="I61" i="4" s="1"/>
  <c r="F61" i="4"/>
  <c r="H60" i="4"/>
  <c r="I60" i="4" s="1"/>
  <c r="F60" i="4"/>
  <c r="H59" i="4"/>
  <c r="I59" i="4" s="1"/>
  <c r="F59" i="4"/>
  <c r="H58" i="4"/>
  <c r="I58" i="4" s="1"/>
  <c r="F58" i="4"/>
  <c r="H57" i="4"/>
  <c r="I57" i="4" s="1"/>
  <c r="F57" i="4"/>
  <c r="H56" i="4"/>
  <c r="I56" i="4" s="1"/>
  <c r="F56" i="4"/>
  <c r="H55" i="4"/>
  <c r="I55" i="4" s="1"/>
  <c r="F55" i="4"/>
  <c r="H54" i="4"/>
  <c r="I54" i="4" s="1"/>
  <c r="F54" i="4"/>
  <c r="H53" i="4"/>
  <c r="I53" i="4" s="1"/>
  <c r="F53" i="4"/>
  <c r="H52" i="4"/>
  <c r="I52" i="4" s="1"/>
  <c r="F52" i="4"/>
  <c r="H51" i="4"/>
  <c r="I51" i="4" s="1"/>
  <c r="F51" i="4"/>
  <c r="H50" i="4"/>
  <c r="I50" i="4" s="1"/>
  <c r="F50" i="4"/>
  <c r="H49" i="4"/>
  <c r="I49" i="4" s="1"/>
  <c r="F49" i="4"/>
  <c r="H48" i="4"/>
  <c r="I48" i="4" s="1"/>
  <c r="F48" i="4"/>
  <c r="H47" i="4"/>
  <c r="I47" i="4" s="1"/>
  <c r="F47" i="4"/>
  <c r="H46" i="4"/>
  <c r="I46" i="4" s="1"/>
  <c r="F46" i="4"/>
  <c r="H45" i="4"/>
  <c r="I45" i="4" s="1"/>
  <c r="F45" i="4"/>
  <c r="H44" i="4"/>
  <c r="I44" i="4" s="1"/>
  <c r="F44" i="4"/>
  <c r="H43" i="4"/>
  <c r="I43" i="4" s="1"/>
  <c r="F43" i="4"/>
  <c r="H42" i="4"/>
  <c r="I42" i="4" s="1"/>
  <c r="F42" i="4"/>
  <c r="H41" i="4"/>
  <c r="I41" i="4" s="1"/>
  <c r="F41" i="4"/>
  <c r="H40" i="4"/>
  <c r="I40" i="4" s="1"/>
  <c r="F40" i="4"/>
  <c r="H39" i="4"/>
  <c r="I39" i="4" s="1"/>
  <c r="F39" i="4"/>
  <c r="H38" i="4"/>
  <c r="I38" i="4" s="1"/>
  <c r="F38" i="4"/>
  <c r="H37" i="4"/>
  <c r="I37" i="4" s="1"/>
  <c r="F37" i="4"/>
  <c r="H36" i="4"/>
  <c r="I36" i="4" s="1"/>
  <c r="F36" i="4"/>
  <c r="H35" i="4"/>
  <c r="I35" i="4" s="1"/>
  <c r="F35" i="4"/>
  <c r="H34" i="4"/>
  <c r="I34" i="4" s="1"/>
  <c r="F34" i="4"/>
  <c r="H33" i="4"/>
  <c r="I33" i="4" s="1"/>
  <c r="F33" i="4"/>
  <c r="H32" i="4"/>
  <c r="I32" i="4" s="1"/>
  <c r="F32" i="4"/>
  <c r="H31" i="4"/>
  <c r="I31" i="4" s="1"/>
  <c r="F31" i="4"/>
  <c r="H30" i="4"/>
  <c r="I30" i="4" s="1"/>
  <c r="F30" i="4"/>
  <c r="H29" i="4"/>
  <c r="I29" i="4" s="1"/>
  <c r="F29" i="4"/>
  <c r="H28" i="4"/>
  <c r="I28" i="4" s="1"/>
  <c r="F28" i="4"/>
  <c r="H27" i="4"/>
  <c r="I27" i="4" s="1"/>
  <c r="F27" i="4"/>
  <c r="H26" i="4"/>
  <c r="I26" i="4" s="1"/>
  <c r="F26" i="4"/>
  <c r="H25" i="4"/>
  <c r="I25" i="4" s="1"/>
  <c r="F25" i="4"/>
  <c r="H24" i="4"/>
  <c r="I24" i="4" s="1"/>
  <c r="F24" i="4"/>
  <c r="H23" i="4"/>
  <c r="I23" i="4" s="1"/>
  <c r="F23" i="4"/>
  <c r="H22" i="4"/>
  <c r="I22" i="4" s="1"/>
  <c r="F22" i="4"/>
  <c r="H21" i="4"/>
  <c r="I21" i="4" s="1"/>
  <c r="F21" i="4"/>
  <c r="H20" i="4"/>
  <c r="I20" i="4" s="1"/>
  <c r="F20" i="4"/>
  <c r="H19" i="4"/>
  <c r="I19" i="4" s="1"/>
  <c r="F19" i="4"/>
  <c r="H18" i="4"/>
  <c r="I18" i="4" s="1"/>
  <c r="F18" i="4"/>
  <c r="H17" i="4"/>
  <c r="I17" i="4" s="1"/>
  <c r="F17" i="4"/>
  <c r="H16" i="4"/>
  <c r="I16" i="4" s="1"/>
  <c r="F16" i="4"/>
  <c r="H15" i="4"/>
  <c r="F15" i="4"/>
  <c r="L14" i="4"/>
  <c r="L13" i="4" s="1"/>
  <c r="K14" i="4"/>
  <c r="G14" i="4"/>
  <c r="E14" i="4"/>
  <c r="D14" i="4"/>
  <c r="D13" i="4" s="1"/>
  <c r="J274" i="3"/>
  <c r="F274" i="3"/>
  <c r="J273" i="3"/>
  <c r="F273" i="3"/>
  <c r="L273" i="3" s="1"/>
  <c r="J272" i="3"/>
  <c r="F272" i="3"/>
  <c r="L272" i="3" s="1"/>
  <c r="J271" i="3"/>
  <c r="F271" i="3"/>
  <c r="L271" i="3" s="1"/>
  <c r="J270" i="3"/>
  <c r="F270" i="3"/>
  <c r="L270" i="3" s="1"/>
  <c r="J269" i="3"/>
  <c r="F269" i="3"/>
  <c r="L269" i="3" s="1"/>
  <c r="J268" i="3"/>
  <c r="F268" i="3"/>
  <c r="J267" i="3"/>
  <c r="F267" i="3"/>
  <c r="L267" i="3" s="1"/>
  <c r="J266" i="3"/>
  <c r="F266" i="3"/>
  <c r="L266" i="3" s="1"/>
  <c r="J265" i="3"/>
  <c r="F265" i="3"/>
  <c r="L265" i="3" s="1"/>
  <c r="J264" i="3"/>
  <c r="F264" i="3"/>
  <c r="L264" i="3" s="1"/>
  <c r="J263" i="3"/>
  <c r="F263" i="3"/>
  <c r="L263" i="3" s="1"/>
  <c r="J262" i="3"/>
  <c r="F262" i="3"/>
  <c r="J261" i="3"/>
  <c r="F261" i="3"/>
  <c r="L261" i="3" s="1"/>
  <c r="J260" i="3"/>
  <c r="F260" i="3"/>
  <c r="L260" i="3" s="1"/>
  <c r="J259" i="3"/>
  <c r="F259" i="3"/>
  <c r="L259" i="3" s="1"/>
  <c r="J258" i="3"/>
  <c r="F258" i="3"/>
  <c r="L258" i="3" s="1"/>
  <c r="J257" i="3"/>
  <c r="F257" i="3"/>
  <c r="L257" i="3" s="1"/>
  <c r="J256" i="3"/>
  <c r="F256" i="3"/>
  <c r="J255" i="3"/>
  <c r="F255" i="3"/>
  <c r="L255" i="3" s="1"/>
  <c r="J254" i="3"/>
  <c r="F254" i="3"/>
  <c r="F253" i="3" s="1"/>
  <c r="K253" i="3"/>
  <c r="I253" i="3"/>
  <c r="H253" i="3"/>
  <c r="E253" i="3"/>
  <c r="D253" i="3"/>
  <c r="C253" i="3"/>
  <c r="L252" i="3"/>
  <c r="M252" i="3" s="1"/>
  <c r="J252" i="3"/>
  <c r="F252" i="3"/>
  <c r="J251" i="3"/>
  <c r="F251" i="3"/>
  <c r="J250" i="3"/>
  <c r="F250" i="3"/>
  <c r="L249" i="3"/>
  <c r="M249" i="3" s="1"/>
  <c r="J249" i="3"/>
  <c r="F249" i="3"/>
  <c r="J248" i="3"/>
  <c r="F248" i="3"/>
  <c r="L248" i="3" s="1"/>
  <c r="J247" i="3"/>
  <c r="F247" i="3"/>
  <c r="J246" i="3"/>
  <c r="F246" i="3"/>
  <c r="L246" i="3" s="1"/>
  <c r="M246" i="3" s="1"/>
  <c r="J245" i="3"/>
  <c r="F245" i="3"/>
  <c r="L245" i="3" s="1"/>
  <c r="J244" i="3"/>
  <c r="F244" i="3"/>
  <c r="L244" i="3" s="1"/>
  <c r="J243" i="3"/>
  <c r="F243" i="3"/>
  <c r="L243" i="3" s="1"/>
  <c r="M243" i="3" s="1"/>
  <c r="J242" i="3"/>
  <c r="F242" i="3"/>
  <c r="J241" i="3"/>
  <c r="F241" i="3"/>
  <c r="J240" i="3"/>
  <c r="F240" i="3"/>
  <c r="L240" i="3" s="1"/>
  <c r="M240" i="3" s="1"/>
  <c r="J239" i="3"/>
  <c r="F239" i="3"/>
  <c r="L239" i="3" s="1"/>
  <c r="J238" i="3"/>
  <c r="F238" i="3"/>
  <c r="L238" i="3" s="1"/>
  <c r="J237" i="3"/>
  <c r="F237" i="3"/>
  <c r="J236" i="3"/>
  <c r="F236" i="3"/>
  <c r="L236" i="3" s="1"/>
  <c r="J235" i="3"/>
  <c r="F235" i="3"/>
  <c r="J234" i="3"/>
  <c r="F234" i="3"/>
  <c r="L234" i="3" s="1"/>
  <c r="M234" i="3" s="1"/>
  <c r="J233" i="3"/>
  <c r="F233" i="3"/>
  <c r="L233" i="3" s="1"/>
  <c r="J232" i="3"/>
  <c r="F232" i="3"/>
  <c r="L232" i="3" s="1"/>
  <c r="J231" i="3"/>
  <c r="F231" i="3"/>
  <c r="L231" i="3" s="1"/>
  <c r="M231" i="3" s="1"/>
  <c r="J230" i="3"/>
  <c r="F230" i="3"/>
  <c r="L230" i="3" s="1"/>
  <c r="J229" i="3"/>
  <c r="F229" i="3"/>
  <c r="J228" i="3"/>
  <c r="F228" i="3"/>
  <c r="L228" i="3" s="1"/>
  <c r="M228" i="3" s="1"/>
  <c r="J227" i="3"/>
  <c r="F227" i="3"/>
  <c r="L227" i="3" s="1"/>
  <c r="J226" i="3"/>
  <c r="F226" i="3"/>
  <c r="L226" i="3" s="1"/>
  <c r="J225" i="3"/>
  <c r="F225" i="3"/>
  <c r="L225" i="3" s="1"/>
  <c r="M225" i="3" s="1"/>
  <c r="J224" i="3"/>
  <c r="F224" i="3"/>
  <c r="L224" i="3" s="1"/>
  <c r="J223" i="3"/>
  <c r="F223" i="3"/>
  <c r="J222" i="3"/>
  <c r="F222" i="3"/>
  <c r="L222" i="3" s="1"/>
  <c r="M222" i="3" s="1"/>
  <c r="J221" i="3"/>
  <c r="F221" i="3"/>
  <c r="L221" i="3" s="1"/>
  <c r="J220" i="3"/>
  <c r="F220" i="3"/>
  <c r="L220" i="3" s="1"/>
  <c r="J219" i="3"/>
  <c r="F219" i="3"/>
  <c r="L219" i="3" s="1"/>
  <c r="M219" i="3" s="1"/>
  <c r="J218" i="3"/>
  <c r="F218" i="3"/>
  <c r="L218" i="3" s="1"/>
  <c r="J217" i="3"/>
  <c r="F217" i="3"/>
  <c r="J216" i="3"/>
  <c r="F216" i="3"/>
  <c r="L216" i="3" s="1"/>
  <c r="M216" i="3" s="1"/>
  <c r="J215" i="3"/>
  <c r="F215" i="3"/>
  <c r="J214" i="3"/>
  <c r="F214" i="3"/>
  <c r="J213" i="3"/>
  <c r="F213" i="3"/>
  <c r="J212" i="3"/>
  <c r="F212" i="3"/>
  <c r="L212" i="3" s="1"/>
  <c r="J211" i="3"/>
  <c r="F211" i="3"/>
  <c r="J210" i="3"/>
  <c r="F210" i="3"/>
  <c r="J209" i="3"/>
  <c r="F209" i="3"/>
  <c r="L209" i="3" s="1"/>
  <c r="J208" i="3"/>
  <c r="F208" i="3"/>
  <c r="J207" i="3"/>
  <c r="F207" i="3"/>
  <c r="L207" i="3" s="1"/>
  <c r="M207" i="3" s="1"/>
  <c r="J206" i="3"/>
  <c r="F206" i="3"/>
  <c r="J205" i="3"/>
  <c r="F205" i="3"/>
  <c r="L205" i="3" s="1"/>
  <c r="J204" i="3"/>
  <c r="F204" i="3"/>
  <c r="J203" i="3"/>
  <c r="F203" i="3"/>
  <c r="L203" i="3" s="1"/>
  <c r="J202" i="3"/>
  <c r="F202" i="3"/>
  <c r="L202" i="3" s="1"/>
  <c r="J201" i="3"/>
  <c r="F201" i="3"/>
  <c r="L201" i="3" s="1"/>
  <c r="M201" i="3" s="1"/>
  <c r="J200" i="3"/>
  <c r="F200" i="3"/>
  <c r="J199" i="3"/>
  <c r="F199" i="3"/>
  <c r="L199" i="3" s="1"/>
  <c r="J198" i="3"/>
  <c r="F198" i="3"/>
  <c r="L198" i="3" s="1"/>
  <c r="M198" i="3" s="1"/>
  <c r="J197" i="3"/>
  <c r="L197" i="3" s="1"/>
  <c r="F197" i="3"/>
  <c r="J196" i="3"/>
  <c r="F196" i="3"/>
  <c r="L196" i="3" s="1"/>
  <c r="J195" i="3"/>
  <c r="F195" i="3"/>
  <c r="L195" i="3" s="1"/>
  <c r="M195" i="3" s="1"/>
  <c r="J194" i="3"/>
  <c r="F194" i="3"/>
  <c r="J193" i="3"/>
  <c r="F193" i="3"/>
  <c r="L193" i="3" s="1"/>
  <c r="J192" i="3"/>
  <c r="F192" i="3"/>
  <c r="L192" i="3" s="1"/>
  <c r="M192" i="3" s="1"/>
  <c r="J191" i="3"/>
  <c r="F191" i="3"/>
  <c r="L191" i="3" s="1"/>
  <c r="J190" i="3"/>
  <c r="F190" i="3"/>
  <c r="L190" i="3" s="1"/>
  <c r="J189" i="3"/>
  <c r="F189" i="3"/>
  <c r="L189" i="3" s="1"/>
  <c r="M189" i="3" s="1"/>
  <c r="J188" i="3"/>
  <c r="F188" i="3"/>
  <c r="L188" i="3" s="1"/>
  <c r="J187" i="3"/>
  <c r="F187" i="3"/>
  <c r="L187" i="3" s="1"/>
  <c r="J186" i="3"/>
  <c r="F186" i="3"/>
  <c r="L186" i="3" s="1"/>
  <c r="M186" i="3" s="1"/>
  <c r="J185" i="3"/>
  <c r="F185" i="3"/>
  <c r="L185" i="3" s="1"/>
  <c r="J184" i="3"/>
  <c r="F184" i="3"/>
  <c r="L184" i="3" s="1"/>
  <c r="L183" i="3"/>
  <c r="M183" i="3" s="1"/>
  <c r="J183" i="3"/>
  <c r="F183" i="3"/>
  <c r="J182" i="3"/>
  <c r="F182" i="3"/>
  <c r="L182" i="3" s="1"/>
  <c r="J181" i="3"/>
  <c r="F181" i="3"/>
  <c r="L181" i="3" s="1"/>
  <c r="J180" i="3"/>
  <c r="F180" i="3"/>
  <c r="L180" i="3" s="1"/>
  <c r="M180" i="3" s="1"/>
  <c r="J179" i="3"/>
  <c r="L179" i="3" s="1"/>
  <c r="F179" i="3"/>
  <c r="J178" i="3"/>
  <c r="F178" i="3"/>
  <c r="L178" i="3" s="1"/>
  <c r="J177" i="3"/>
  <c r="F177" i="3"/>
  <c r="L177" i="3" s="1"/>
  <c r="M177" i="3" s="1"/>
  <c r="J176" i="3"/>
  <c r="F176" i="3"/>
  <c r="L176" i="3" s="1"/>
  <c r="J175" i="3"/>
  <c r="F175" i="3"/>
  <c r="L175" i="3" s="1"/>
  <c r="J174" i="3"/>
  <c r="F174" i="3"/>
  <c r="L174" i="3" s="1"/>
  <c r="M174" i="3" s="1"/>
  <c r="J173" i="3"/>
  <c r="F173" i="3"/>
  <c r="L173" i="3" s="1"/>
  <c r="J172" i="3"/>
  <c r="F172" i="3"/>
  <c r="J171" i="3"/>
  <c r="F171" i="3"/>
  <c r="L171" i="3" s="1"/>
  <c r="M171" i="3" s="1"/>
  <c r="J170" i="3"/>
  <c r="F170" i="3"/>
  <c r="L170" i="3" s="1"/>
  <c r="J169" i="3"/>
  <c r="F169" i="3"/>
  <c r="L169" i="3" s="1"/>
  <c r="J168" i="3"/>
  <c r="F168" i="3"/>
  <c r="L168" i="3" s="1"/>
  <c r="M168" i="3" s="1"/>
  <c r="J167" i="3"/>
  <c r="F167" i="3"/>
  <c r="L167" i="3" s="1"/>
  <c r="J166" i="3"/>
  <c r="F166" i="3"/>
  <c r="J165" i="3"/>
  <c r="F165" i="3"/>
  <c r="L165" i="3" s="1"/>
  <c r="M165" i="3" s="1"/>
  <c r="J164" i="3"/>
  <c r="F164" i="3"/>
  <c r="L164" i="3" s="1"/>
  <c r="J163" i="3"/>
  <c r="F163" i="3"/>
  <c r="L163" i="3" s="1"/>
  <c r="J162" i="3"/>
  <c r="F162" i="3"/>
  <c r="L162" i="3" s="1"/>
  <c r="M162" i="3" s="1"/>
  <c r="J161" i="3"/>
  <c r="L161" i="3" s="1"/>
  <c r="F161" i="3"/>
  <c r="J160" i="3"/>
  <c r="F160" i="3"/>
  <c r="L160" i="3" s="1"/>
  <c r="J159" i="3"/>
  <c r="F159" i="3"/>
  <c r="L159" i="3" s="1"/>
  <c r="M159" i="3" s="1"/>
  <c r="J158" i="3"/>
  <c r="F158" i="3"/>
  <c r="J157" i="3"/>
  <c r="F157" i="3"/>
  <c r="L157" i="3" s="1"/>
  <c r="J156" i="3"/>
  <c r="F156" i="3"/>
  <c r="L156" i="3" s="1"/>
  <c r="M156" i="3" s="1"/>
  <c r="J155" i="3"/>
  <c r="F155" i="3"/>
  <c r="J154" i="3"/>
  <c r="F154" i="3"/>
  <c r="L154" i="3" s="1"/>
  <c r="J153" i="3"/>
  <c r="L153" i="3" s="1"/>
  <c r="M153" i="3" s="1"/>
  <c r="F153" i="3"/>
  <c r="J152" i="3"/>
  <c r="L152" i="3" s="1"/>
  <c r="F152" i="3"/>
  <c r="J151" i="3"/>
  <c r="F151" i="3"/>
  <c r="L151" i="3" s="1"/>
  <c r="L150" i="3"/>
  <c r="M150" i="3" s="1"/>
  <c r="J150" i="3"/>
  <c r="F150" i="3"/>
  <c r="J149" i="3"/>
  <c r="F149" i="3"/>
  <c r="L149" i="3" s="1"/>
  <c r="J148" i="3"/>
  <c r="F148" i="3"/>
  <c r="L148" i="3" s="1"/>
  <c r="J147" i="3"/>
  <c r="F147" i="3"/>
  <c r="L147" i="3" s="1"/>
  <c r="M147" i="3" s="1"/>
  <c r="J146" i="3"/>
  <c r="F146" i="3"/>
  <c r="L146" i="3" s="1"/>
  <c r="J145" i="3"/>
  <c r="F145" i="3"/>
  <c r="L145" i="3" s="1"/>
  <c r="J144" i="3"/>
  <c r="F144" i="3"/>
  <c r="L144" i="3" s="1"/>
  <c r="M144" i="3" s="1"/>
  <c r="J143" i="3"/>
  <c r="F143" i="3"/>
  <c r="L143" i="3" s="1"/>
  <c r="J142" i="3"/>
  <c r="F142" i="3"/>
  <c r="J141" i="3"/>
  <c r="F141" i="3"/>
  <c r="L141" i="3" s="1"/>
  <c r="M141" i="3" s="1"/>
  <c r="J140" i="3"/>
  <c r="F140" i="3"/>
  <c r="J139" i="3"/>
  <c r="F139" i="3"/>
  <c r="L139" i="3" s="1"/>
  <c r="J138" i="3"/>
  <c r="F138" i="3"/>
  <c r="L138" i="3" s="1"/>
  <c r="M138" i="3" s="1"/>
  <c r="J137" i="3"/>
  <c r="F137" i="3"/>
  <c r="L137" i="3" s="1"/>
  <c r="J136" i="3"/>
  <c r="F136" i="3"/>
  <c r="L136" i="3" s="1"/>
  <c r="J135" i="3"/>
  <c r="F135" i="3"/>
  <c r="L135" i="3" s="1"/>
  <c r="M135" i="3" s="1"/>
  <c r="J134" i="3"/>
  <c r="F134" i="3"/>
  <c r="J133" i="3"/>
  <c r="F133" i="3"/>
  <c r="L133" i="3" s="1"/>
  <c r="J132" i="3"/>
  <c r="F132" i="3"/>
  <c r="L132" i="3" s="1"/>
  <c r="M132" i="3" s="1"/>
  <c r="J131" i="3"/>
  <c r="F131" i="3"/>
  <c r="L131" i="3" s="1"/>
  <c r="J130" i="3"/>
  <c r="F130" i="3"/>
  <c r="J129" i="3"/>
  <c r="F129" i="3"/>
  <c r="L129" i="3" s="1"/>
  <c r="M129" i="3" s="1"/>
  <c r="J128" i="3"/>
  <c r="F128" i="3"/>
  <c r="L128" i="3" s="1"/>
  <c r="J127" i="3"/>
  <c r="F127" i="3"/>
  <c r="L127" i="3" s="1"/>
  <c r="J126" i="3"/>
  <c r="F126" i="3"/>
  <c r="L126" i="3" s="1"/>
  <c r="M126" i="3" s="1"/>
  <c r="J125" i="3"/>
  <c r="F125" i="3"/>
  <c r="J124" i="3"/>
  <c r="F124" i="3"/>
  <c r="L124" i="3" s="1"/>
  <c r="J123" i="3"/>
  <c r="F123" i="3"/>
  <c r="J122" i="3"/>
  <c r="F122" i="3"/>
  <c r="L122" i="3" s="1"/>
  <c r="J121" i="3"/>
  <c r="F121" i="3"/>
  <c r="L121" i="3" s="1"/>
  <c r="J120" i="3"/>
  <c r="F120" i="3"/>
  <c r="L120" i="3" s="1"/>
  <c r="M120" i="3" s="1"/>
  <c r="J119" i="3"/>
  <c r="F119" i="3"/>
  <c r="L119" i="3" s="1"/>
  <c r="J118" i="3"/>
  <c r="F118" i="3"/>
  <c r="L118" i="3" s="1"/>
  <c r="J117" i="3"/>
  <c r="F117" i="3"/>
  <c r="J116" i="3"/>
  <c r="F116" i="3"/>
  <c r="L116" i="3" s="1"/>
  <c r="J115" i="3"/>
  <c r="F115" i="3"/>
  <c r="L115" i="3" s="1"/>
  <c r="J114" i="3"/>
  <c r="F114" i="3"/>
  <c r="L114" i="3" s="1"/>
  <c r="M114" i="3" s="1"/>
  <c r="J113" i="3"/>
  <c r="F113" i="3"/>
  <c r="L113" i="3" s="1"/>
  <c r="J112" i="3"/>
  <c r="F112" i="3"/>
  <c r="J111" i="3"/>
  <c r="F111" i="3"/>
  <c r="L111" i="3" s="1"/>
  <c r="M111" i="3" s="1"/>
  <c r="J110" i="3"/>
  <c r="F110" i="3"/>
  <c r="L110" i="3" s="1"/>
  <c r="J109" i="3"/>
  <c r="F109" i="3"/>
  <c r="L109" i="3" s="1"/>
  <c r="J108" i="3"/>
  <c r="F108" i="3"/>
  <c r="L108" i="3" s="1"/>
  <c r="M108" i="3" s="1"/>
  <c r="J107" i="3"/>
  <c r="F107" i="3"/>
  <c r="J106" i="3"/>
  <c r="F106" i="3"/>
  <c r="J105" i="3"/>
  <c r="F105" i="3"/>
  <c r="L105" i="3" s="1"/>
  <c r="M105" i="3" s="1"/>
  <c r="J104" i="3"/>
  <c r="F104" i="3"/>
  <c r="L104" i="3" s="1"/>
  <c r="J103" i="3"/>
  <c r="F103" i="3"/>
  <c r="L103" i="3" s="1"/>
  <c r="J102" i="3"/>
  <c r="F102" i="3"/>
  <c r="L102" i="3" s="1"/>
  <c r="M102" i="3" s="1"/>
  <c r="J101" i="3"/>
  <c r="F101" i="3"/>
  <c r="L101" i="3" s="1"/>
  <c r="J100" i="3"/>
  <c r="F100" i="3"/>
  <c r="L100" i="3" s="1"/>
  <c r="J99" i="3"/>
  <c r="F99" i="3"/>
  <c r="L99" i="3" s="1"/>
  <c r="M99" i="3" s="1"/>
  <c r="J98" i="3"/>
  <c r="F98" i="3"/>
  <c r="L98" i="3" s="1"/>
  <c r="J97" i="3"/>
  <c r="F97" i="3"/>
  <c r="L97" i="3" s="1"/>
  <c r="J96" i="3"/>
  <c r="F96" i="3"/>
  <c r="L96" i="3" s="1"/>
  <c r="M96" i="3" s="1"/>
  <c r="J95" i="3"/>
  <c r="F95" i="3"/>
  <c r="L95" i="3" s="1"/>
  <c r="J94" i="3"/>
  <c r="F94" i="3"/>
  <c r="L94" i="3" s="1"/>
  <c r="J93" i="3"/>
  <c r="F93" i="3"/>
  <c r="L93" i="3" s="1"/>
  <c r="M93" i="3" s="1"/>
  <c r="J92" i="3"/>
  <c r="F92" i="3"/>
  <c r="L92" i="3" s="1"/>
  <c r="J91" i="3"/>
  <c r="F91" i="3"/>
  <c r="L91" i="3" s="1"/>
  <c r="J90" i="3"/>
  <c r="F90" i="3"/>
  <c r="L90" i="3" s="1"/>
  <c r="M90" i="3" s="1"/>
  <c r="J89" i="3"/>
  <c r="F89" i="3"/>
  <c r="L89" i="3" s="1"/>
  <c r="J88" i="3"/>
  <c r="F88" i="3"/>
  <c r="L88" i="3" s="1"/>
  <c r="M88" i="3" s="1"/>
  <c r="J87" i="3"/>
  <c r="F87" i="3"/>
  <c r="L87" i="3" s="1"/>
  <c r="J86" i="3"/>
  <c r="F86" i="3"/>
  <c r="L86" i="3" s="1"/>
  <c r="J85" i="3"/>
  <c r="F85" i="3"/>
  <c r="L84" i="3"/>
  <c r="J84" i="3"/>
  <c r="F84" i="3"/>
  <c r="J83" i="3"/>
  <c r="F83" i="3"/>
  <c r="J82" i="3"/>
  <c r="F82" i="3"/>
  <c r="L82" i="3" s="1"/>
  <c r="J81" i="3"/>
  <c r="F81" i="3"/>
  <c r="L81" i="3" s="1"/>
  <c r="J80" i="3"/>
  <c r="L80" i="3" s="1"/>
  <c r="F80" i="3"/>
  <c r="J79" i="3"/>
  <c r="F79" i="3"/>
  <c r="L79" i="3" s="1"/>
  <c r="J78" i="3"/>
  <c r="F78" i="3"/>
  <c r="L78" i="3" s="1"/>
  <c r="J77" i="3"/>
  <c r="F77" i="3"/>
  <c r="L77" i="3" s="1"/>
  <c r="J76" i="3"/>
  <c r="F76" i="3"/>
  <c r="L76" i="3" s="1"/>
  <c r="L75" i="3"/>
  <c r="J75" i="3"/>
  <c r="F75" i="3"/>
  <c r="J74" i="3"/>
  <c r="F74" i="3"/>
  <c r="L74" i="3" s="1"/>
  <c r="J73" i="3"/>
  <c r="F73" i="3"/>
  <c r="L73" i="3" s="1"/>
  <c r="J72" i="3"/>
  <c r="F72" i="3"/>
  <c r="L72" i="3" s="1"/>
  <c r="J71" i="3"/>
  <c r="L71" i="3" s="1"/>
  <c r="F71" i="3"/>
  <c r="J70" i="3"/>
  <c r="F70" i="3"/>
  <c r="L70" i="3" s="1"/>
  <c r="J69" i="3"/>
  <c r="F69" i="3"/>
  <c r="L69" i="3" s="1"/>
  <c r="J68" i="3"/>
  <c r="F68" i="3"/>
  <c r="L68" i="3" s="1"/>
  <c r="J67" i="3"/>
  <c r="F67" i="3"/>
  <c r="L67" i="3" s="1"/>
  <c r="J66" i="3"/>
  <c r="F66" i="3"/>
  <c r="L66" i="3" s="1"/>
  <c r="L65" i="3"/>
  <c r="J65" i="3"/>
  <c r="F65" i="3"/>
  <c r="J64" i="3"/>
  <c r="F64" i="3"/>
  <c r="J63" i="3"/>
  <c r="F63" i="3"/>
  <c r="L63" i="3" s="1"/>
  <c r="J62" i="3"/>
  <c r="F62" i="3"/>
  <c r="L62" i="3" s="1"/>
  <c r="J61" i="3"/>
  <c r="F61" i="3"/>
  <c r="L61" i="3" s="1"/>
  <c r="M61" i="3" s="1"/>
  <c r="J60" i="3"/>
  <c r="F60" i="3"/>
  <c r="L60" i="3" s="1"/>
  <c r="J59" i="3"/>
  <c r="F59" i="3"/>
  <c r="L59" i="3" s="1"/>
  <c r="J58" i="3"/>
  <c r="F58" i="3"/>
  <c r="J57" i="3"/>
  <c r="F57" i="3"/>
  <c r="L57" i="3" s="1"/>
  <c r="J56" i="3"/>
  <c r="F56" i="3"/>
  <c r="L56" i="3" s="1"/>
  <c r="J55" i="3"/>
  <c r="F55" i="3"/>
  <c r="L55" i="3" s="1"/>
  <c r="M55" i="3" s="1"/>
  <c r="J54" i="3"/>
  <c r="F54" i="3"/>
  <c r="L54" i="3" s="1"/>
  <c r="J53" i="3"/>
  <c r="F53" i="3"/>
  <c r="L53" i="3" s="1"/>
  <c r="J52" i="3"/>
  <c r="F52" i="3"/>
  <c r="L52" i="3" s="1"/>
  <c r="M52" i="3" s="1"/>
  <c r="J51" i="3"/>
  <c r="F51" i="3"/>
  <c r="L51" i="3" s="1"/>
  <c r="J50" i="3"/>
  <c r="F50" i="3"/>
  <c r="L50" i="3" s="1"/>
  <c r="J49" i="3"/>
  <c r="F49" i="3"/>
  <c r="L49" i="3" s="1"/>
  <c r="M49" i="3" s="1"/>
  <c r="J48" i="3"/>
  <c r="F48" i="3"/>
  <c r="L48" i="3" s="1"/>
  <c r="J47" i="3"/>
  <c r="F47" i="3"/>
  <c r="L47" i="3" s="1"/>
  <c r="J46" i="3"/>
  <c r="F46" i="3"/>
  <c r="L46" i="3" s="1"/>
  <c r="M46" i="3" s="1"/>
  <c r="J45" i="3"/>
  <c r="F45" i="3"/>
  <c r="L45" i="3" s="1"/>
  <c r="J44" i="3"/>
  <c r="F44" i="3"/>
  <c r="L44" i="3" s="1"/>
  <c r="J43" i="3"/>
  <c r="F43" i="3"/>
  <c r="J42" i="3"/>
  <c r="F42" i="3"/>
  <c r="L42" i="3" s="1"/>
  <c r="J41" i="3"/>
  <c r="F41" i="3"/>
  <c r="L41" i="3" s="1"/>
  <c r="J40" i="3"/>
  <c r="F40" i="3"/>
  <c r="L40" i="3" s="1"/>
  <c r="M40" i="3" s="1"/>
  <c r="J39" i="3"/>
  <c r="F39" i="3"/>
  <c r="L39" i="3" s="1"/>
  <c r="J38" i="3"/>
  <c r="F38" i="3"/>
  <c r="L38" i="3" s="1"/>
  <c r="J37" i="3"/>
  <c r="F37" i="3"/>
  <c r="L37" i="3" s="1"/>
  <c r="M37" i="3" s="1"/>
  <c r="L36" i="3"/>
  <c r="J36" i="3"/>
  <c r="F36" i="3"/>
  <c r="J35" i="3"/>
  <c r="F35" i="3"/>
  <c r="L35" i="3" s="1"/>
  <c r="J34" i="3"/>
  <c r="F34" i="3"/>
  <c r="L34" i="3" s="1"/>
  <c r="J33" i="3"/>
  <c r="F33" i="3"/>
  <c r="L33" i="3" s="1"/>
  <c r="J32" i="3"/>
  <c r="F32" i="3"/>
  <c r="J31" i="3"/>
  <c r="F31" i="3"/>
  <c r="J30" i="3"/>
  <c r="F30" i="3"/>
  <c r="L30" i="3" s="1"/>
  <c r="J29" i="3"/>
  <c r="F29" i="3"/>
  <c r="L29" i="3" s="1"/>
  <c r="J28" i="3"/>
  <c r="F28" i="3"/>
  <c r="J27" i="3"/>
  <c r="F27" i="3"/>
  <c r="L27" i="3" s="1"/>
  <c r="J26" i="3"/>
  <c r="F26" i="3"/>
  <c r="L26" i="3" s="1"/>
  <c r="J25" i="3"/>
  <c r="F25" i="3"/>
  <c r="L25" i="3" s="1"/>
  <c r="M25" i="3" s="1"/>
  <c r="J24" i="3"/>
  <c r="F24" i="3"/>
  <c r="L24" i="3" s="1"/>
  <c r="J23" i="3"/>
  <c r="F23" i="3"/>
  <c r="L23" i="3" s="1"/>
  <c r="J22" i="3"/>
  <c r="F22" i="3"/>
  <c r="L22" i="3" s="1"/>
  <c r="M22" i="3" s="1"/>
  <c r="J21" i="3"/>
  <c r="F21" i="3"/>
  <c r="L21" i="3" s="1"/>
  <c r="J20" i="3"/>
  <c r="F20" i="3"/>
  <c r="L20" i="3" s="1"/>
  <c r="J19" i="3"/>
  <c r="F19" i="3"/>
  <c r="L19" i="3" s="1"/>
  <c r="M19" i="3" s="1"/>
  <c r="J18" i="3"/>
  <c r="F18" i="3"/>
  <c r="L18" i="3" s="1"/>
  <c r="J17" i="3"/>
  <c r="F17" i="3"/>
  <c r="J16" i="3"/>
  <c r="F16" i="3"/>
  <c r="J15" i="3"/>
  <c r="F15" i="3"/>
  <c r="I14" i="3"/>
  <c r="I13" i="3" s="1"/>
  <c r="H14" i="3"/>
  <c r="H13" i="3" s="1"/>
  <c r="E14" i="3"/>
  <c r="E13" i="3" s="1"/>
  <c r="D14" i="3"/>
  <c r="D13" i="3" s="1"/>
  <c r="C14" i="3"/>
  <c r="C13" i="3" s="1"/>
  <c r="E10" i="3"/>
  <c r="D10" i="3"/>
  <c r="K13" i="4" l="1"/>
  <c r="E13" i="4"/>
  <c r="F13" i="4" s="1"/>
  <c r="I277" i="4"/>
  <c r="F277" i="4"/>
  <c r="G13" i="4"/>
  <c r="F14" i="4"/>
  <c r="H14" i="4"/>
  <c r="H13" i="4" s="1"/>
  <c r="I13" i="4" s="1"/>
  <c r="L32" i="3"/>
  <c r="M32" i="3" s="1"/>
  <c r="L43" i="3"/>
  <c r="M43" i="3" s="1"/>
  <c r="L85" i="3"/>
  <c r="L107" i="3"/>
  <c r="L112" i="3"/>
  <c r="L123" i="3"/>
  <c r="M123" i="3" s="1"/>
  <c r="L140" i="3"/>
  <c r="L166" i="3"/>
  <c r="L172" i="3"/>
  <c r="L194" i="3"/>
  <c r="L200" i="3"/>
  <c r="L223" i="3"/>
  <c r="M223" i="3" s="1"/>
  <c r="M81" i="3"/>
  <c r="L28" i="3"/>
  <c r="M28" i="3" s="1"/>
  <c r="L213" i="3"/>
  <c r="M213" i="3" s="1"/>
  <c r="L17" i="3"/>
  <c r="L142" i="3"/>
  <c r="L208" i="3"/>
  <c r="L214" i="3"/>
  <c r="M214" i="3" s="1"/>
  <c r="L237" i="3"/>
  <c r="M237" i="3" s="1"/>
  <c r="M110" i="3"/>
  <c r="L215" i="3"/>
  <c r="L83" i="3"/>
  <c r="M83" i="3" s="1"/>
  <c r="L64" i="3"/>
  <c r="L204" i="3"/>
  <c r="M204" i="3" s="1"/>
  <c r="L210" i="3"/>
  <c r="M210" i="3" s="1"/>
  <c r="L251" i="3"/>
  <c r="L117" i="3"/>
  <c r="M117" i="3" s="1"/>
  <c r="L134" i="3"/>
  <c r="M21" i="3"/>
  <c r="M30" i="3"/>
  <c r="M39" i="3"/>
  <c r="M48" i="3"/>
  <c r="M57" i="3"/>
  <c r="M66" i="3"/>
  <c r="M75" i="3"/>
  <c r="M84" i="3"/>
  <c r="L211" i="3"/>
  <c r="M211" i="3" s="1"/>
  <c r="L242" i="3"/>
  <c r="M242" i="3" s="1"/>
  <c r="L247" i="3"/>
  <c r="M247" i="3" s="1"/>
  <c r="L256" i="3"/>
  <c r="L262" i="3"/>
  <c r="M262" i="3" s="1"/>
  <c r="L268" i="3"/>
  <c r="L274" i="3"/>
  <c r="L31" i="3"/>
  <c r="M31" i="3" s="1"/>
  <c r="L58" i="3"/>
  <c r="M58" i="3" s="1"/>
  <c r="L125" i="3"/>
  <c r="M125" i="3" s="1"/>
  <c r="L130" i="3"/>
  <c r="M130" i="3" s="1"/>
  <c r="L217" i="3"/>
  <c r="M217" i="3" s="1"/>
  <c r="M227" i="3"/>
  <c r="M232" i="3"/>
  <c r="M62" i="3"/>
  <c r="M152" i="3"/>
  <c r="M71" i="3"/>
  <c r="M98" i="3"/>
  <c r="M134" i="3"/>
  <c r="M179" i="3"/>
  <c r="M18" i="3"/>
  <c r="M27" i="3"/>
  <c r="M36" i="3"/>
  <c r="M45" i="3"/>
  <c r="M54" i="3"/>
  <c r="M63" i="3"/>
  <c r="M72" i="3"/>
  <c r="M17" i="3"/>
  <c r="M23" i="3"/>
  <c r="M41" i="3"/>
  <c r="M50" i="3"/>
  <c r="M59" i="3"/>
  <c r="M68" i="3"/>
  <c r="M77" i="3"/>
  <c r="M86" i="3"/>
  <c r="M95" i="3"/>
  <c r="M104" i="3"/>
  <c r="M113" i="3"/>
  <c r="M122" i="3"/>
  <c r="M131" i="3"/>
  <c r="M140" i="3"/>
  <c r="M149" i="3"/>
  <c r="M167" i="3"/>
  <c r="M176" i="3"/>
  <c r="M185" i="3"/>
  <c r="M194" i="3"/>
  <c r="M203" i="3"/>
  <c r="M218" i="3"/>
  <c r="M53" i="3"/>
  <c r="M80" i="3"/>
  <c r="M107" i="3"/>
  <c r="M197" i="3"/>
  <c r="L158" i="3"/>
  <c r="M158" i="3" s="1"/>
  <c r="L229" i="3"/>
  <c r="M44" i="3"/>
  <c r="F14" i="3"/>
  <c r="F13" i="3" s="1"/>
  <c r="L250" i="3"/>
  <c r="M250" i="3" s="1"/>
  <c r="M26" i="3"/>
  <c r="M116" i="3"/>
  <c r="J14" i="3"/>
  <c r="M24" i="3"/>
  <c r="M33" i="3"/>
  <c r="M42" i="3"/>
  <c r="M51" i="3"/>
  <c r="M60" i="3"/>
  <c r="M69" i="3"/>
  <c r="M78" i="3"/>
  <c r="M87" i="3"/>
  <c r="L235" i="3"/>
  <c r="M235" i="3" s="1"/>
  <c r="M161" i="3"/>
  <c r="M170" i="3"/>
  <c r="M188" i="3"/>
  <c r="L15" i="3"/>
  <c r="M20" i="3"/>
  <c r="M29" i="3"/>
  <c r="M38" i="3"/>
  <c r="M47" i="3"/>
  <c r="M56" i="3"/>
  <c r="M65" i="3"/>
  <c r="M74" i="3"/>
  <c r="M92" i="3"/>
  <c r="M101" i="3"/>
  <c r="M119" i="3"/>
  <c r="M128" i="3"/>
  <c r="M137" i="3"/>
  <c r="M146" i="3"/>
  <c r="M164" i="3"/>
  <c r="M173" i="3"/>
  <c r="M182" i="3"/>
  <c r="M191" i="3"/>
  <c r="M200" i="3"/>
  <c r="J253" i="3"/>
  <c r="M35" i="3"/>
  <c r="M89" i="3"/>
  <c r="M143" i="3"/>
  <c r="L16" i="3"/>
  <c r="M16" i="3" s="1"/>
  <c r="L106" i="3"/>
  <c r="L155" i="3"/>
  <c r="M155" i="3" s="1"/>
  <c r="L241" i="3"/>
  <c r="M241" i="3" s="1"/>
  <c r="I15" i="4"/>
  <c r="M76" i="3"/>
  <c r="M85" i="3"/>
  <c r="M94" i="3"/>
  <c r="M103" i="3"/>
  <c r="M112" i="3"/>
  <c r="M121" i="3"/>
  <c r="M139" i="3"/>
  <c r="M148" i="3"/>
  <c r="M157" i="3"/>
  <c r="M166" i="3"/>
  <c r="M175" i="3"/>
  <c r="M184" i="3"/>
  <c r="M193" i="3"/>
  <c r="M202" i="3"/>
  <c r="M212" i="3"/>
  <c r="M248" i="3"/>
  <c r="M257" i="3"/>
  <c r="M263" i="3"/>
  <c r="M269" i="3"/>
  <c r="M67" i="3"/>
  <c r="M233" i="3"/>
  <c r="M238" i="3"/>
  <c r="M258" i="3"/>
  <c r="M264" i="3"/>
  <c r="M270" i="3"/>
  <c r="M208" i="3"/>
  <c r="M239" i="3"/>
  <c r="M244" i="3"/>
  <c r="M64" i="3"/>
  <c r="M73" i="3"/>
  <c r="M82" i="3"/>
  <c r="M91" i="3"/>
  <c r="M100" i="3"/>
  <c r="M109" i="3"/>
  <c r="M118" i="3"/>
  <c r="M127" i="3"/>
  <c r="M136" i="3"/>
  <c r="M145" i="3"/>
  <c r="M154" i="3"/>
  <c r="M163" i="3"/>
  <c r="M172" i="3"/>
  <c r="M181" i="3"/>
  <c r="M190" i="3"/>
  <c r="M199" i="3"/>
  <c r="M224" i="3"/>
  <c r="M229" i="3"/>
  <c r="M259" i="3"/>
  <c r="M265" i="3"/>
  <c r="M271" i="3"/>
  <c r="M209" i="3"/>
  <c r="M245" i="3"/>
  <c r="M230" i="3"/>
  <c r="M260" i="3"/>
  <c r="M266" i="3"/>
  <c r="M272" i="3"/>
  <c r="M215" i="3"/>
  <c r="M220" i="3"/>
  <c r="M251" i="3"/>
  <c r="L14" i="3"/>
  <c r="L13" i="3" s="1"/>
  <c r="M70" i="3"/>
  <c r="M79" i="3"/>
  <c r="M97" i="3"/>
  <c r="M106" i="3"/>
  <c r="M115" i="3"/>
  <c r="M124" i="3"/>
  <c r="M133" i="3"/>
  <c r="M142" i="3"/>
  <c r="M151" i="3"/>
  <c r="M160" i="3"/>
  <c r="M169" i="3"/>
  <c r="M178" i="3"/>
  <c r="M187" i="3"/>
  <c r="M196" i="3"/>
  <c r="M205" i="3"/>
  <c r="M236" i="3"/>
  <c r="M255" i="3"/>
  <c r="M261" i="3"/>
  <c r="M267" i="3"/>
  <c r="M273" i="3"/>
  <c r="M34" i="3"/>
  <c r="M221" i="3"/>
  <c r="M226" i="3"/>
  <c r="M256" i="3"/>
  <c r="M268" i="3"/>
  <c r="M274" i="3"/>
  <c r="M15" i="3"/>
  <c r="L254" i="3"/>
  <c r="L253" i="3" s="1"/>
  <c r="L206" i="3"/>
  <c r="M206" i="3" s="1"/>
  <c r="I14" i="4" l="1"/>
  <c r="J13" i="3"/>
  <c r="M254" i="3"/>
  <c r="M253" i="3" s="1"/>
  <c r="M14" i="3"/>
  <c r="M13" i="3" s="1"/>
  <c r="U280" i="2" l="1"/>
  <c r="R280" i="2"/>
  <c r="N280" i="2"/>
  <c r="H280" i="2"/>
  <c r="U279" i="2"/>
  <c r="R279" i="2"/>
  <c r="N279" i="2"/>
  <c r="H279" i="2"/>
  <c r="O279" i="2" s="1"/>
  <c r="U278" i="2"/>
  <c r="R278" i="2"/>
  <c r="N278" i="2"/>
  <c r="H278" i="2"/>
  <c r="U277" i="2"/>
  <c r="R277" i="2"/>
  <c r="N277" i="2"/>
  <c r="H277" i="2"/>
  <c r="U276" i="2"/>
  <c r="R276" i="2"/>
  <c r="N276" i="2"/>
  <c r="H276" i="2"/>
  <c r="O276" i="2" s="1"/>
  <c r="U275" i="2"/>
  <c r="R275" i="2"/>
  <c r="N275" i="2"/>
  <c r="O275" i="2" s="1"/>
  <c r="H275" i="2"/>
  <c r="U274" i="2"/>
  <c r="R274" i="2"/>
  <c r="N274" i="2"/>
  <c r="H274" i="2"/>
  <c r="O274" i="2" s="1"/>
  <c r="U273" i="2"/>
  <c r="R273" i="2"/>
  <c r="N273" i="2"/>
  <c r="H273" i="2"/>
  <c r="U272" i="2"/>
  <c r="R272" i="2"/>
  <c r="N272" i="2"/>
  <c r="H272" i="2"/>
  <c r="U271" i="2"/>
  <c r="R271" i="2"/>
  <c r="N271" i="2"/>
  <c r="H271" i="2"/>
  <c r="O271" i="2" s="1"/>
  <c r="U270" i="2"/>
  <c r="R270" i="2"/>
  <c r="N270" i="2"/>
  <c r="H270" i="2"/>
  <c r="U269" i="2"/>
  <c r="R269" i="2"/>
  <c r="N269" i="2"/>
  <c r="O269" i="2" s="1"/>
  <c r="H269" i="2"/>
  <c r="U268" i="2"/>
  <c r="R268" i="2"/>
  <c r="N268" i="2"/>
  <c r="H268" i="2"/>
  <c r="U267" i="2"/>
  <c r="R267" i="2"/>
  <c r="N267" i="2"/>
  <c r="H267" i="2"/>
  <c r="U266" i="2"/>
  <c r="R266" i="2"/>
  <c r="N266" i="2"/>
  <c r="H266" i="2"/>
  <c r="U265" i="2"/>
  <c r="R265" i="2"/>
  <c r="N265" i="2"/>
  <c r="H265" i="2"/>
  <c r="O265" i="2" s="1"/>
  <c r="U264" i="2"/>
  <c r="R264" i="2"/>
  <c r="N264" i="2"/>
  <c r="H264" i="2"/>
  <c r="U263" i="2"/>
  <c r="R263" i="2"/>
  <c r="N263" i="2"/>
  <c r="O263" i="2" s="1"/>
  <c r="H263" i="2"/>
  <c r="U262" i="2"/>
  <c r="R262" i="2"/>
  <c r="N262" i="2"/>
  <c r="H262" i="2"/>
  <c r="O262" i="2" s="1"/>
  <c r="U261" i="2"/>
  <c r="R261" i="2"/>
  <c r="N261" i="2"/>
  <c r="H261" i="2"/>
  <c r="U260" i="2"/>
  <c r="R260" i="2"/>
  <c r="N260" i="2"/>
  <c r="H260" i="2"/>
  <c r="U259" i="2"/>
  <c r="R259" i="2"/>
  <c r="N259" i="2"/>
  <c r="H259" i="2"/>
  <c r="U258" i="2"/>
  <c r="R258" i="2"/>
  <c r="N258" i="2"/>
  <c r="H258" i="2"/>
  <c r="U257" i="2"/>
  <c r="R257" i="2"/>
  <c r="N257" i="2"/>
  <c r="O257" i="2" s="1"/>
  <c r="H257" i="2"/>
  <c r="U256" i="2"/>
  <c r="R256" i="2"/>
  <c r="N256" i="2"/>
  <c r="H256" i="2"/>
  <c r="U255" i="2"/>
  <c r="R255" i="2"/>
  <c r="N255" i="2"/>
  <c r="H255" i="2"/>
  <c r="U254" i="2"/>
  <c r="R254" i="2"/>
  <c r="N254" i="2"/>
  <c r="H254" i="2"/>
  <c r="U253" i="2"/>
  <c r="R253" i="2"/>
  <c r="N253" i="2"/>
  <c r="H253" i="2"/>
  <c r="U252" i="2"/>
  <c r="R252" i="2"/>
  <c r="N252" i="2"/>
  <c r="H252" i="2"/>
  <c r="U251" i="2"/>
  <c r="R251" i="2"/>
  <c r="N251" i="2"/>
  <c r="H251" i="2"/>
  <c r="U250" i="2"/>
  <c r="R250" i="2"/>
  <c r="N250" i="2"/>
  <c r="H250" i="2"/>
  <c r="U249" i="2"/>
  <c r="R249" i="2"/>
  <c r="N249" i="2"/>
  <c r="H249" i="2"/>
  <c r="U248" i="2"/>
  <c r="R248" i="2"/>
  <c r="N248" i="2"/>
  <c r="H248" i="2"/>
  <c r="U247" i="2"/>
  <c r="R247" i="2"/>
  <c r="N247" i="2"/>
  <c r="H247" i="2"/>
  <c r="U246" i="2"/>
  <c r="R246" i="2"/>
  <c r="N246" i="2"/>
  <c r="H246" i="2"/>
  <c r="U245" i="2"/>
  <c r="R245" i="2"/>
  <c r="N245" i="2"/>
  <c r="H245" i="2"/>
  <c r="U244" i="2"/>
  <c r="R244" i="2"/>
  <c r="N244" i="2"/>
  <c r="H244" i="2"/>
  <c r="U243" i="2"/>
  <c r="R243" i="2"/>
  <c r="N243" i="2"/>
  <c r="H243" i="2"/>
  <c r="U242" i="2"/>
  <c r="R242" i="2"/>
  <c r="N242" i="2"/>
  <c r="H242" i="2"/>
  <c r="U241" i="2"/>
  <c r="R241" i="2"/>
  <c r="N241" i="2"/>
  <c r="H241" i="2"/>
  <c r="U240" i="2"/>
  <c r="R240" i="2"/>
  <c r="N240" i="2"/>
  <c r="H240" i="2"/>
  <c r="U239" i="2"/>
  <c r="R239" i="2"/>
  <c r="N239" i="2"/>
  <c r="H239" i="2"/>
  <c r="U238" i="2"/>
  <c r="R238" i="2"/>
  <c r="N238" i="2"/>
  <c r="H238" i="2"/>
  <c r="U237" i="2"/>
  <c r="R237" i="2"/>
  <c r="N237" i="2"/>
  <c r="H237" i="2"/>
  <c r="U236" i="2"/>
  <c r="R236" i="2"/>
  <c r="N236" i="2"/>
  <c r="H236" i="2"/>
  <c r="U235" i="2"/>
  <c r="R235" i="2"/>
  <c r="N235" i="2"/>
  <c r="H235" i="2"/>
  <c r="U234" i="2"/>
  <c r="R234" i="2"/>
  <c r="N234" i="2"/>
  <c r="O234" i="2" s="1"/>
  <c r="H234" i="2"/>
  <c r="U233" i="2"/>
  <c r="R233" i="2"/>
  <c r="N233" i="2"/>
  <c r="H233" i="2"/>
  <c r="U232" i="2"/>
  <c r="R232" i="2"/>
  <c r="N232" i="2"/>
  <c r="H232" i="2"/>
  <c r="U231" i="2"/>
  <c r="R231" i="2"/>
  <c r="N231" i="2"/>
  <c r="H231" i="2"/>
  <c r="U230" i="2"/>
  <c r="R230" i="2"/>
  <c r="N230" i="2"/>
  <c r="H230" i="2"/>
  <c r="U229" i="2"/>
  <c r="R229" i="2"/>
  <c r="N229" i="2"/>
  <c r="H229" i="2"/>
  <c r="U228" i="2"/>
  <c r="R228" i="2"/>
  <c r="O228" i="2"/>
  <c r="N228" i="2"/>
  <c r="H228" i="2"/>
  <c r="U227" i="2"/>
  <c r="R227" i="2"/>
  <c r="N227" i="2"/>
  <c r="H227" i="2"/>
  <c r="U226" i="2"/>
  <c r="R226" i="2"/>
  <c r="N226" i="2"/>
  <c r="H226" i="2"/>
  <c r="U225" i="2"/>
  <c r="R225" i="2"/>
  <c r="N225" i="2"/>
  <c r="H225" i="2"/>
  <c r="U224" i="2"/>
  <c r="R224" i="2"/>
  <c r="N224" i="2"/>
  <c r="H224" i="2"/>
  <c r="U223" i="2"/>
  <c r="R223" i="2"/>
  <c r="N223" i="2"/>
  <c r="H223" i="2"/>
  <c r="U222" i="2"/>
  <c r="R222" i="2"/>
  <c r="N222" i="2"/>
  <c r="H222" i="2"/>
  <c r="U221" i="2"/>
  <c r="R221" i="2"/>
  <c r="N221" i="2"/>
  <c r="H221" i="2"/>
  <c r="U220" i="2"/>
  <c r="R220" i="2"/>
  <c r="N220" i="2"/>
  <c r="H220" i="2"/>
  <c r="U219" i="2"/>
  <c r="R219" i="2"/>
  <c r="N219" i="2"/>
  <c r="H219" i="2"/>
  <c r="U218" i="2"/>
  <c r="R218" i="2"/>
  <c r="N218" i="2"/>
  <c r="H218" i="2"/>
  <c r="U217" i="2"/>
  <c r="R217" i="2"/>
  <c r="N217" i="2"/>
  <c r="H217" i="2"/>
  <c r="U216" i="2"/>
  <c r="R216" i="2"/>
  <c r="N216" i="2"/>
  <c r="H216" i="2"/>
  <c r="U215" i="2"/>
  <c r="R215" i="2"/>
  <c r="O215" i="2"/>
  <c r="N215" i="2"/>
  <c r="H215" i="2"/>
  <c r="U214" i="2"/>
  <c r="R214" i="2"/>
  <c r="N214" i="2"/>
  <c r="H214" i="2"/>
  <c r="U213" i="2"/>
  <c r="R213" i="2"/>
  <c r="N213" i="2"/>
  <c r="H213" i="2"/>
  <c r="U212" i="2"/>
  <c r="R212" i="2"/>
  <c r="N212" i="2"/>
  <c r="H212" i="2"/>
  <c r="U211" i="2"/>
  <c r="R211" i="2"/>
  <c r="N211" i="2"/>
  <c r="H211" i="2"/>
  <c r="U210" i="2"/>
  <c r="R210" i="2"/>
  <c r="N210" i="2"/>
  <c r="H210" i="2"/>
  <c r="U209" i="2"/>
  <c r="R209" i="2"/>
  <c r="N209" i="2"/>
  <c r="H209" i="2"/>
  <c r="U208" i="2"/>
  <c r="R208" i="2"/>
  <c r="N208" i="2"/>
  <c r="H208" i="2"/>
  <c r="U207" i="2"/>
  <c r="R207" i="2"/>
  <c r="N207" i="2"/>
  <c r="H207" i="2"/>
  <c r="U206" i="2"/>
  <c r="R206" i="2"/>
  <c r="N206" i="2"/>
  <c r="H206" i="2"/>
  <c r="O206" i="2" s="1"/>
  <c r="U205" i="2"/>
  <c r="R205" i="2"/>
  <c r="N205" i="2"/>
  <c r="H205" i="2"/>
  <c r="U204" i="2"/>
  <c r="R204" i="2"/>
  <c r="N204" i="2"/>
  <c r="H204" i="2"/>
  <c r="U203" i="2"/>
  <c r="R203" i="2"/>
  <c r="N203" i="2"/>
  <c r="H203" i="2"/>
  <c r="U202" i="2"/>
  <c r="R202" i="2"/>
  <c r="N202" i="2"/>
  <c r="H202" i="2"/>
  <c r="U201" i="2"/>
  <c r="R201" i="2"/>
  <c r="N201" i="2"/>
  <c r="H201" i="2"/>
  <c r="U200" i="2"/>
  <c r="R200" i="2"/>
  <c r="N200" i="2"/>
  <c r="H200" i="2"/>
  <c r="U199" i="2"/>
  <c r="R199" i="2"/>
  <c r="N199" i="2"/>
  <c r="H199" i="2"/>
  <c r="O199" i="2" s="1"/>
  <c r="U198" i="2"/>
  <c r="R198" i="2"/>
  <c r="N198" i="2"/>
  <c r="H198" i="2"/>
  <c r="U197" i="2"/>
  <c r="R197" i="2"/>
  <c r="N197" i="2"/>
  <c r="H197" i="2"/>
  <c r="U196" i="2"/>
  <c r="R196" i="2"/>
  <c r="N196" i="2"/>
  <c r="H196" i="2"/>
  <c r="U195" i="2"/>
  <c r="R195" i="2"/>
  <c r="N195" i="2"/>
  <c r="H195" i="2"/>
  <c r="U194" i="2"/>
  <c r="R194" i="2"/>
  <c r="N194" i="2"/>
  <c r="H194" i="2"/>
  <c r="O194" i="2" s="1"/>
  <c r="U193" i="2"/>
  <c r="R193" i="2"/>
  <c r="N193" i="2"/>
  <c r="H193" i="2"/>
  <c r="O193" i="2" s="1"/>
  <c r="U192" i="2"/>
  <c r="R192" i="2"/>
  <c r="N192" i="2"/>
  <c r="H192" i="2"/>
  <c r="U191" i="2"/>
  <c r="R191" i="2"/>
  <c r="N191" i="2"/>
  <c r="H191" i="2"/>
  <c r="O191" i="2" s="1"/>
  <c r="U190" i="2"/>
  <c r="R190" i="2"/>
  <c r="N190" i="2"/>
  <c r="H190" i="2"/>
  <c r="U189" i="2"/>
  <c r="R189" i="2"/>
  <c r="N189" i="2"/>
  <c r="H189" i="2"/>
  <c r="O189" i="2" s="1"/>
  <c r="U188" i="2"/>
  <c r="R188" i="2"/>
  <c r="N188" i="2"/>
  <c r="H188" i="2"/>
  <c r="U187" i="2"/>
  <c r="R187" i="2"/>
  <c r="N187" i="2"/>
  <c r="H187" i="2"/>
  <c r="U186" i="2"/>
  <c r="R186" i="2"/>
  <c r="N186" i="2"/>
  <c r="H186" i="2"/>
  <c r="U185" i="2"/>
  <c r="R185" i="2"/>
  <c r="N185" i="2"/>
  <c r="H185" i="2"/>
  <c r="U184" i="2"/>
  <c r="R184" i="2"/>
  <c r="N184" i="2"/>
  <c r="H184" i="2"/>
  <c r="U183" i="2"/>
  <c r="R183" i="2"/>
  <c r="N183" i="2"/>
  <c r="H183" i="2"/>
  <c r="O183" i="2" s="1"/>
  <c r="U182" i="2"/>
  <c r="R182" i="2"/>
  <c r="N182" i="2"/>
  <c r="H182" i="2"/>
  <c r="U181" i="2"/>
  <c r="R181" i="2"/>
  <c r="N181" i="2"/>
  <c r="H181" i="2"/>
  <c r="U180" i="2"/>
  <c r="R180" i="2"/>
  <c r="N180" i="2"/>
  <c r="H180" i="2"/>
  <c r="O180" i="2" s="1"/>
  <c r="U179" i="2"/>
  <c r="R179" i="2"/>
  <c r="N179" i="2"/>
  <c r="H179" i="2"/>
  <c r="U178" i="2"/>
  <c r="R178" i="2"/>
  <c r="N178" i="2"/>
  <c r="H178" i="2"/>
  <c r="U177" i="2"/>
  <c r="R177" i="2"/>
  <c r="N177" i="2"/>
  <c r="H177" i="2"/>
  <c r="O177" i="2" s="1"/>
  <c r="U176" i="2"/>
  <c r="R176" i="2"/>
  <c r="N176" i="2"/>
  <c r="H176" i="2"/>
  <c r="O176" i="2" s="1"/>
  <c r="U175" i="2"/>
  <c r="R175" i="2"/>
  <c r="N175" i="2"/>
  <c r="H175" i="2"/>
  <c r="U174" i="2"/>
  <c r="R174" i="2"/>
  <c r="N174" i="2"/>
  <c r="H174" i="2"/>
  <c r="U173" i="2"/>
  <c r="R173" i="2"/>
  <c r="N173" i="2"/>
  <c r="H173" i="2"/>
  <c r="U172" i="2"/>
  <c r="R172" i="2"/>
  <c r="N172" i="2"/>
  <c r="H172" i="2"/>
  <c r="U171" i="2"/>
  <c r="R171" i="2"/>
  <c r="N171" i="2"/>
  <c r="H171" i="2"/>
  <c r="O171" i="2" s="1"/>
  <c r="U170" i="2"/>
  <c r="R170" i="2"/>
  <c r="N170" i="2"/>
  <c r="H170" i="2"/>
  <c r="O170" i="2" s="1"/>
  <c r="U169" i="2"/>
  <c r="R169" i="2"/>
  <c r="N169" i="2"/>
  <c r="H169" i="2"/>
  <c r="O169" i="2" s="1"/>
  <c r="U168" i="2"/>
  <c r="R168" i="2"/>
  <c r="N168" i="2"/>
  <c r="H168" i="2"/>
  <c r="O168" i="2" s="1"/>
  <c r="U167" i="2"/>
  <c r="R167" i="2"/>
  <c r="N167" i="2"/>
  <c r="H167" i="2"/>
  <c r="O167" i="2" s="1"/>
  <c r="U166" i="2"/>
  <c r="R166" i="2"/>
  <c r="N166" i="2"/>
  <c r="H166" i="2"/>
  <c r="O166" i="2" s="1"/>
  <c r="U165" i="2"/>
  <c r="R165" i="2"/>
  <c r="N165" i="2"/>
  <c r="H165" i="2"/>
  <c r="U164" i="2"/>
  <c r="R164" i="2"/>
  <c r="N164" i="2"/>
  <c r="H164" i="2"/>
  <c r="O164" i="2" s="1"/>
  <c r="U163" i="2"/>
  <c r="R163" i="2"/>
  <c r="N163" i="2"/>
  <c r="H163" i="2"/>
  <c r="O163" i="2" s="1"/>
  <c r="U162" i="2"/>
  <c r="R162" i="2"/>
  <c r="N162" i="2"/>
  <c r="H162" i="2"/>
  <c r="U161" i="2"/>
  <c r="R161" i="2"/>
  <c r="N161" i="2"/>
  <c r="H161" i="2"/>
  <c r="U160" i="2"/>
  <c r="R160" i="2"/>
  <c r="N160" i="2"/>
  <c r="H160" i="2"/>
  <c r="U159" i="2"/>
  <c r="R159" i="2"/>
  <c r="N159" i="2"/>
  <c r="H159" i="2"/>
  <c r="U158" i="2"/>
  <c r="R158" i="2"/>
  <c r="N158" i="2"/>
  <c r="H158" i="2"/>
  <c r="O158" i="2" s="1"/>
  <c r="U157" i="2"/>
  <c r="R157" i="2"/>
  <c r="N157" i="2"/>
  <c r="H157" i="2"/>
  <c r="O157" i="2" s="1"/>
  <c r="U156" i="2"/>
  <c r="R156" i="2"/>
  <c r="N156" i="2"/>
  <c r="H156" i="2"/>
  <c r="U155" i="2"/>
  <c r="R155" i="2"/>
  <c r="N155" i="2"/>
  <c r="H155" i="2"/>
  <c r="U154" i="2"/>
  <c r="R154" i="2"/>
  <c r="N154" i="2"/>
  <c r="H154" i="2"/>
  <c r="O154" i="2" s="1"/>
  <c r="U153" i="2"/>
  <c r="R153" i="2"/>
  <c r="N153" i="2"/>
  <c r="H153" i="2"/>
  <c r="U152" i="2"/>
  <c r="R152" i="2"/>
  <c r="N152" i="2"/>
  <c r="H152" i="2"/>
  <c r="U151" i="2"/>
  <c r="R151" i="2"/>
  <c r="N151" i="2"/>
  <c r="H151" i="2"/>
  <c r="O151" i="2" s="1"/>
  <c r="U150" i="2"/>
  <c r="R150" i="2"/>
  <c r="N150" i="2"/>
  <c r="H150" i="2"/>
  <c r="U149" i="2"/>
  <c r="R149" i="2"/>
  <c r="N149" i="2"/>
  <c r="H149" i="2"/>
  <c r="U148" i="2"/>
  <c r="R148" i="2"/>
  <c r="N148" i="2"/>
  <c r="H148" i="2"/>
  <c r="U147" i="2"/>
  <c r="R147" i="2"/>
  <c r="N147" i="2"/>
  <c r="H147" i="2"/>
  <c r="U146" i="2"/>
  <c r="R146" i="2"/>
  <c r="N146" i="2"/>
  <c r="H146" i="2"/>
  <c r="U145" i="2"/>
  <c r="R145" i="2"/>
  <c r="N145" i="2"/>
  <c r="H145" i="2"/>
  <c r="O145" i="2" s="1"/>
  <c r="U144" i="2"/>
  <c r="R144" i="2"/>
  <c r="N144" i="2"/>
  <c r="H144" i="2"/>
  <c r="U143" i="2"/>
  <c r="R143" i="2"/>
  <c r="N143" i="2"/>
  <c r="H143" i="2"/>
  <c r="O143" i="2" s="1"/>
  <c r="U142" i="2"/>
  <c r="R142" i="2"/>
  <c r="N142" i="2"/>
  <c r="H142" i="2"/>
  <c r="U141" i="2"/>
  <c r="R141" i="2"/>
  <c r="N141" i="2"/>
  <c r="H141" i="2"/>
  <c r="U140" i="2"/>
  <c r="R140" i="2"/>
  <c r="N140" i="2"/>
  <c r="H140" i="2"/>
  <c r="U139" i="2"/>
  <c r="R139" i="2"/>
  <c r="N139" i="2"/>
  <c r="H139" i="2"/>
  <c r="U138" i="2"/>
  <c r="R138" i="2"/>
  <c r="N138" i="2"/>
  <c r="H138" i="2"/>
  <c r="U137" i="2"/>
  <c r="R137" i="2"/>
  <c r="N137" i="2"/>
  <c r="H137" i="2"/>
  <c r="U136" i="2"/>
  <c r="R136" i="2"/>
  <c r="N136" i="2"/>
  <c r="H136" i="2"/>
  <c r="U135" i="2"/>
  <c r="R135" i="2"/>
  <c r="N135" i="2"/>
  <c r="H135" i="2"/>
  <c r="U134" i="2"/>
  <c r="R134" i="2"/>
  <c r="N134" i="2"/>
  <c r="H134" i="2"/>
  <c r="U133" i="2"/>
  <c r="R133" i="2"/>
  <c r="N133" i="2"/>
  <c r="H133" i="2"/>
  <c r="U132" i="2"/>
  <c r="R132" i="2"/>
  <c r="N132" i="2"/>
  <c r="H132" i="2"/>
  <c r="U131" i="2"/>
  <c r="R131" i="2"/>
  <c r="N131" i="2"/>
  <c r="H131" i="2"/>
  <c r="O131" i="2" s="1"/>
  <c r="U130" i="2"/>
  <c r="R130" i="2"/>
  <c r="N130" i="2"/>
  <c r="H130" i="2"/>
  <c r="U129" i="2"/>
  <c r="R129" i="2"/>
  <c r="N129" i="2"/>
  <c r="H129" i="2"/>
  <c r="U128" i="2"/>
  <c r="R128" i="2"/>
  <c r="N128" i="2"/>
  <c r="H128" i="2"/>
  <c r="U127" i="2"/>
  <c r="R127" i="2"/>
  <c r="N127" i="2"/>
  <c r="H127" i="2"/>
  <c r="U126" i="2"/>
  <c r="R126" i="2"/>
  <c r="N126" i="2"/>
  <c r="H126" i="2"/>
  <c r="U125" i="2"/>
  <c r="R125" i="2"/>
  <c r="N125" i="2"/>
  <c r="H125" i="2"/>
  <c r="U124" i="2"/>
  <c r="R124" i="2"/>
  <c r="N124" i="2"/>
  <c r="H124" i="2"/>
  <c r="U123" i="2"/>
  <c r="R123" i="2"/>
  <c r="N123" i="2"/>
  <c r="H123" i="2"/>
  <c r="U122" i="2"/>
  <c r="R122" i="2"/>
  <c r="N122" i="2"/>
  <c r="H122" i="2"/>
  <c r="U121" i="2"/>
  <c r="R121" i="2"/>
  <c r="N121" i="2"/>
  <c r="H121" i="2"/>
  <c r="U120" i="2"/>
  <c r="R120" i="2"/>
  <c r="N120" i="2"/>
  <c r="H120" i="2"/>
  <c r="U119" i="2"/>
  <c r="R119" i="2"/>
  <c r="N119" i="2"/>
  <c r="H119" i="2"/>
  <c r="O119" i="2" s="1"/>
  <c r="U118" i="2"/>
  <c r="R118" i="2"/>
  <c r="N118" i="2"/>
  <c r="H118" i="2"/>
  <c r="U117" i="2"/>
  <c r="R117" i="2"/>
  <c r="N117" i="2"/>
  <c r="H117" i="2"/>
  <c r="U116" i="2"/>
  <c r="R116" i="2"/>
  <c r="N116" i="2"/>
  <c r="H116" i="2"/>
  <c r="U115" i="2"/>
  <c r="R115" i="2"/>
  <c r="N115" i="2"/>
  <c r="H115" i="2"/>
  <c r="U114" i="2"/>
  <c r="R114" i="2"/>
  <c r="N114" i="2"/>
  <c r="H114" i="2"/>
  <c r="U113" i="2"/>
  <c r="R113" i="2"/>
  <c r="N113" i="2"/>
  <c r="H113" i="2"/>
  <c r="U112" i="2"/>
  <c r="R112" i="2"/>
  <c r="N112" i="2"/>
  <c r="H112" i="2"/>
  <c r="U111" i="2"/>
  <c r="R111" i="2"/>
  <c r="N111" i="2"/>
  <c r="H111" i="2"/>
  <c r="U110" i="2"/>
  <c r="R110" i="2"/>
  <c r="N110" i="2"/>
  <c r="H110" i="2"/>
  <c r="U109" i="2"/>
  <c r="R109" i="2"/>
  <c r="N109" i="2"/>
  <c r="H109" i="2"/>
  <c r="U108" i="2"/>
  <c r="R108" i="2"/>
  <c r="N108" i="2"/>
  <c r="H108" i="2"/>
  <c r="U107" i="2"/>
  <c r="R107" i="2"/>
  <c r="N107" i="2"/>
  <c r="H107" i="2"/>
  <c r="O107" i="2" s="1"/>
  <c r="U106" i="2"/>
  <c r="R106" i="2"/>
  <c r="N106" i="2"/>
  <c r="H106" i="2"/>
  <c r="U105" i="2"/>
  <c r="R105" i="2"/>
  <c r="N105" i="2"/>
  <c r="H105" i="2"/>
  <c r="U104" i="2"/>
  <c r="R104" i="2"/>
  <c r="N104" i="2"/>
  <c r="H104" i="2"/>
  <c r="U103" i="2"/>
  <c r="R103" i="2"/>
  <c r="N103" i="2"/>
  <c r="H103" i="2"/>
  <c r="U102" i="2"/>
  <c r="R102" i="2"/>
  <c r="N102" i="2"/>
  <c r="H102" i="2"/>
  <c r="U101" i="2"/>
  <c r="R101" i="2"/>
  <c r="N101" i="2"/>
  <c r="H101" i="2"/>
  <c r="U100" i="2"/>
  <c r="R100" i="2"/>
  <c r="N100" i="2"/>
  <c r="H100" i="2"/>
  <c r="U99" i="2"/>
  <c r="R99" i="2"/>
  <c r="N99" i="2"/>
  <c r="H99" i="2"/>
  <c r="U98" i="2"/>
  <c r="R98" i="2"/>
  <c r="N98" i="2"/>
  <c r="H98" i="2"/>
  <c r="U97" i="2"/>
  <c r="R97" i="2"/>
  <c r="N97" i="2"/>
  <c r="H97" i="2"/>
  <c r="U96" i="2"/>
  <c r="R96" i="2"/>
  <c r="N96" i="2"/>
  <c r="H96" i="2"/>
  <c r="U95" i="2"/>
  <c r="R95" i="2"/>
  <c r="N95" i="2"/>
  <c r="H95" i="2"/>
  <c r="U94" i="2"/>
  <c r="R94" i="2"/>
  <c r="N94" i="2"/>
  <c r="H94" i="2"/>
  <c r="U93" i="2"/>
  <c r="R93" i="2"/>
  <c r="N93" i="2"/>
  <c r="H93" i="2"/>
  <c r="U92" i="2"/>
  <c r="R92" i="2"/>
  <c r="N92" i="2"/>
  <c r="H92" i="2"/>
  <c r="U91" i="2"/>
  <c r="R91" i="2"/>
  <c r="N91" i="2"/>
  <c r="H91" i="2"/>
  <c r="U90" i="2"/>
  <c r="R90" i="2"/>
  <c r="N90" i="2"/>
  <c r="H90" i="2"/>
  <c r="U89" i="2"/>
  <c r="R89" i="2"/>
  <c r="N89" i="2"/>
  <c r="H89" i="2"/>
  <c r="U88" i="2"/>
  <c r="R88" i="2"/>
  <c r="N88" i="2"/>
  <c r="H88" i="2"/>
  <c r="U87" i="2"/>
  <c r="R87" i="2"/>
  <c r="N87" i="2"/>
  <c r="H87" i="2"/>
  <c r="U86" i="2"/>
  <c r="R86" i="2"/>
  <c r="N86" i="2"/>
  <c r="H86" i="2"/>
  <c r="U85" i="2"/>
  <c r="R85" i="2"/>
  <c r="N85" i="2"/>
  <c r="H85" i="2"/>
  <c r="U84" i="2"/>
  <c r="R84" i="2"/>
  <c r="N84" i="2"/>
  <c r="H84" i="2"/>
  <c r="U83" i="2"/>
  <c r="R83" i="2"/>
  <c r="N83" i="2"/>
  <c r="H83" i="2"/>
  <c r="O83" i="2" s="1"/>
  <c r="U82" i="2"/>
  <c r="R82" i="2"/>
  <c r="N82" i="2"/>
  <c r="H82" i="2"/>
  <c r="U81" i="2"/>
  <c r="R81" i="2"/>
  <c r="N81" i="2"/>
  <c r="H81" i="2"/>
  <c r="U80" i="2"/>
  <c r="R80" i="2"/>
  <c r="N80" i="2"/>
  <c r="H80" i="2"/>
  <c r="U79" i="2"/>
  <c r="R79" i="2"/>
  <c r="N79" i="2"/>
  <c r="H79" i="2"/>
  <c r="U78" i="2"/>
  <c r="R78" i="2"/>
  <c r="N78" i="2"/>
  <c r="H78" i="2"/>
  <c r="U77" i="2"/>
  <c r="R77" i="2"/>
  <c r="N77" i="2"/>
  <c r="H77" i="2"/>
  <c r="U76" i="2"/>
  <c r="R76" i="2"/>
  <c r="N76" i="2"/>
  <c r="H76" i="2"/>
  <c r="U75" i="2"/>
  <c r="R75" i="2"/>
  <c r="N75" i="2"/>
  <c r="H75" i="2"/>
  <c r="U74" i="2"/>
  <c r="R74" i="2"/>
  <c r="N74" i="2"/>
  <c r="H74" i="2"/>
  <c r="U73" i="2"/>
  <c r="R73" i="2"/>
  <c r="N73" i="2"/>
  <c r="H73" i="2"/>
  <c r="U72" i="2"/>
  <c r="R72" i="2"/>
  <c r="N72" i="2"/>
  <c r="H72" i="2"/>
  <c r="U71" i="2"/>
  <c r="R71" i="2"/>
  <c r="N71" i="2"/>
  <c r="H71" i="2"/>
  <c r="U70" i="2"/>
  <c r="R70" i="2"/>
  <c r="N70" i="2"/>
  <c r="H70" i="2"/>
  <c r="U69" i="2"/>
  <c r="R69" i="2"/>
  <c r="N69" i="2"/>
  <c r="H69" i="2"/>
  <c r="U68" i="2"/>
  <c r="R68" i="2"/>
  <c r="N68" i="2"/>
  <c r="H68" i="2"/>
  <c r="U67" i="2"/>
  <c r="R67" i="2"/>
  <c r="N67" i="2"/>
  <c r="H67" i="2"/>
  <c r="U66" i="2"/>
  <c r="R66" i="2"/>
  <c r="N66" i="2"/>
  <c r="H66" i="2"/>
  <c r="U65" i="2"/>
  <c r="R65" i="2"/>
  <c r="N65" i="2"/>
  <c r="H65" i="2"/>
  <c r="U64" i="2"/>
  <c r="R64" i="2"/>
  <c r="N64" i="2"/>
  <c r="H64" i="2"/>
  <c r="U63" i="2"/>
  <c r="R63" i="2"/>
  <c r="N63" i="2"/>
  <c r="H63" i="2"/>
  <c r="U62" i="2"/>
  <c r="R62" i="2"/>
  <c r="N62" i="2"/>
  <c r="H62" i="2"/>
  <c r="U61" i="2"/>
  <c r="R61" i="2"/>
  <c r="N61" i="2"/>
  <c r="H61" i="2"/>
  <c r="U60" i="2"/>
  <c r="R60" i="2"/>
  <c r="N60" i="2"/>
  <c r="H60" i="2"/>
  <c r="U59" i="2"/>
  <c r="R59" i="2"/>
  <c r="N59" i="2"/>
  <c r="H59" i="2"/>
  <c r="O59" i="2" s="1"/>
  <c r="U58" i="2"/>
  <c r="R58" i="2"/>
  <c r="N58" i="2"/>
  <c r="H58" i="2"/>
  <c r="U57" i="2"/>
  <c r="R57" i="2"/>
  <c r="N57" i="2"/>
  <c r="H57" i="2"/>
  <c r="U56" i="2"/>
  <c r="R56" i="2"/>
  <c r="N56" i="2"/>
  <c r="H56" i="2"/>
  <c r="U55" i="2"/>
  <c r="R55" i="2"/>
  <c r="N55" i="2"/>
  <c r="H55" i="2"/>
  <c r="U54" i="2"/>
  <c r="R54" i="2"/>
  <c r="N54" i="2"/>
  <c r="H54" i="2"/>
  <c r="U53" i="2"/>
  <c r="R53" i="2"/>
  <c r="N53" i="2"/>
  <c r="H53" i="2"/>
  <c r="U52" i="2"/>
  <c r="R52" i="2"/>
  <c r="N52" i="2"/>
  <c r="H52" i="2"/>
  <c r="U51" i="2"/>
  <c r="R51" i="2"/>
  <c r="N51" i="2"/>
  <c r="H51" i="2"/>
  <c r="U50" i="2"/>
  <c r="R50" i="2"/>
  <c r="N50" i="2"/>
  <c r="H50" i="2"/>
  <c r="U49" i="2"/>
  <c r="R49" i="2"/>
  <c r="N49" i="2"/>
  <c r="H49" i="2"/>
  <c r="U48" i="2"/>
  <c r="R48" i="2"/>
  <c r="N48" i="2"/>
  <c r="H48" i="2"/>
  <c r="O48" i="2" s="1"/>
  <c r="U47" i="2"/>
  <c r="R47" i="2"/>
  <c r="N47" i="2"/>
  <c r="H47" i="2"/>
  <c r="O47" i="2" s="1"/>
  <c r="U46" i="2"/>
  <c r="R46" i="2"/>
  <c r="N46" i="2"/>
  <c r="H46" i="2"/>
  <c r="U45" i="2"/>
  <c r="R45" i="2"/>
  <c r="N45" i="2"/>
  <c r="H45" i="2"/>
  <c r="U44" i="2"/>
  <c r="R44" i="2"/>
  <c r="N44" i="2"/>
  <c r="H44" i="2"/>
  <c r="U43" i="2"/>
  <c r="R43" i="2"/>
  <c r="N43" i="2"/>
  <c r="H43" i="2"/>
  <c r="U42" i="2"/>
  <c r="R42" i="2"/>
  <c r="N42" i="2"/>
  <c r="H42" i="2"/>
  <c r="U41" i="2"/>
  <c r="R41" i="2"/>
  <c r="N41" i="2"/>
  <c r="H41" i="2"/>
  <c r="U40" i="2"/>
  <c r="R40" i="2"/>
  <c r="N40" i="2"/>
  <c r="H40" i="2"/>
  <c r="U39" i="2"/>
  <c r="R39" i="2"/>
  <c r="N39" i="2"/>
  <c r="H39" i="2"/>
  <c r="U38" i="2"/>
  <c r="R38" i="2"/>
  <c r="N38" i="2"/>
  <c r="H38" i="2"/>
  <c r="U37" i="2"/>
  <c r="R37" i="2"/>
  <c r="N37" i="2"/>
  <c r="H37" i="2"/>
  <c r="U36" i="2"/>
  <c r="R36" i="2"/>
  <c r="N36" i="2"/>
  <c r="H36" i="2"/>
  <c r="U35" i="2"/>
  <c r="R35" i="2"/>
  <c r="N35" i="2"/>
  <c r="H35" i="2"/>
  <c r="U34" i="2"/>
  <c r="R34" i="2"/>
  <c r="N34" i="2"/>
  <c r="H34" i="2"/>
  <c r="U33" i="2"/>
  <c r="R33" i="2"/>
  <c r="N33" i="2"/>
  <c r="H33" i="2"/>
  <c r="U32" i="2"/>
  <c r="R32" i="2"/>
  <c r="N32" i="2"/>
  <c r="H32" i="2"/>
  <c r="U31" i="2"/>
  <c r="R31" i="2"/>
  <c r="N31" i="2"/>
  <c r="H31" i="2"/>
  <c r="U30" i="2"/>
  <c r="R30" i="2"/>
  <c r="N30" i="2"/>
  <c r="H30" i="2"/>
  <c r="U29" i="2"/>
  <c r="R29" i="2"/>
  <c r="N29" i="2"/>
  <c r="H29" i="2"/>
  <c r="U28" i="2"/>
  <c r="R28" i="2"/>
  <c r="N28" i="2"/>
  <c r="H28" i="2"/>
  <c r="U27" i="2"/>
  <c r="R27" i="2"/>
  <c r="N27" i="2"/>
  <c r="H27" i="2"/>
  <c r="U26" i="2"/>
  <c r="R26" i="2"/>
  <c r="N26" i="2"/>
  <c r="H26" i="2"/>
  <c r="U25" i="2"/>
  <c r="R25" i="2"/>
  <c r="N25" i="2"/>
  <c r="H25" i="2"/>
  <c r="U24" i="2"/>
  <c r="R24" i="2"/>
  <c r="N24" i="2"/>
  <c r="H24" i="2"/>
  <c r="O24" i="2" s="1"/>
  <c r="U23" i="2"/>
  <c r="R23" i="2"/>
  <c r="N23" i="2"/>
  <c r="H23" i="2"/>
  <c r="U22" i="2"/>
  <c r="R22" i="2"/>
  <c r="N22" i="2"/>
  <c r="H22" i="2"/>
  <c r="U21" i="2"/>
  <c r="R21" i="2"/>
  <c r="N21" i="2"/>
  <c r="H21" i="2"/>
  <c r="U20" i="2"/>
  <c r="R20" i="2"/>
  <c r="N20" i="2"/>
  <c r="H20" i="2"/>
  <c r="U19" i="2"/>
  <c r="R19" i="2"/>
  <c r="N19" i="2"/>
  <c r="H19" i="2"/>
  <c r="U18" i="2"/>
  <c r="R18" i="2"/>
  <c r="N18" i="2"/>
  <c r="H18" i="2"/>
  <c r="T17" i="2"/>
  <c r="S17" i="2"/>
  <c r="Q17" i="2"/>
  <c r="P17" i="2"/>
  <c r="M17" i="2"/>
  <c r="L17" i="2"/>
  <c r="K17" i="2"/>
  <c r="J17" i="2"/>
  <c r="G17" i="2"/>
  <c r="F17" i="2"/>
  <c r="E17" i="2"/>
  <c r="D17" i="2"/>
  <c r="O54" i="2" l="1"/>
  <c r="O66" i="2"/>
  <c r="O78" i="2"/>
  <c r="O90" i="2"/>
  <c r="O96" i="2"/>
  <c r="O52" i="2"/>
  <c r="O64" i="2"/>
  <c r="O76" i="2"/>
  <c r="O88" i="2"/>
  <c r="O124" i="2"/>
  <c r="O136" i="2"/>
  <c r="O229" i="2"/>
  <c r="O235" i="2"/>
  <c r="O238" i="2"/>
  <c r="O241" i="2"/>
  <c r="O247" i="2"/>
  <c r="O250" i="2"/>
  <c r="O253" i="2"/>
  <c r="O259" i="2"/>
  <c r="O42" i="2"/>
  <c r="O212" i="2"/>
  <c r="O280" i="2"/>
  <c r="O30" i="2"/>
  <c r="O41" i="2"/>
  <c r="O230" i="2"/>
  <c r="O236" i="2"/>
  <c r="O239" i="2"/>
  <c r="O242" i="2"/>
  <c r="O248" i="2"/>
  <c r="O108" i="2"/>
  <c r="O120" i="2"/>
  <c r="O132" i="2"/>
  <c r="O141" i="2"/>
  <c r="O144" i="2"/>
  <c r="O156" i="2"/>
  <c r="O192" i="2"/>
  <c r="O216" i="2"/>
  <c r="O219" i="2"/>
  <c r="O222" i="2"/>
  <c r="O202" i="2"/>
  <c r="O208" i="2"/>
  <c r="O140" i="2"/>
  <c r="O185" i="2"/>
  <c r="O203" i="2"/>
  <c r="O23" i="2"/>
  <c r="O35" i="2"/>
  <c r="O100" i="2"/>
  <c r="O112" i="2"/>
  <c r="O162" i="2"/>
  <c r="O195" i="2"/>
  <c r="O201" i="2"/>
  <c r="O204" i="2"/>
  <c r="O207" i="2"/>
  <c r="O213" i="2"/>
  <c r="O225" i="2"/>
  <c r="O53" i="2"/>
  <c r="O65" i="2"/>
  <c r="O71" i="2"/>
  <c r="O77" i="2"/>
  <c r="O89" i="2"/>
  <c r="O95" i="2"/>
  <c r="O175" i="2"/>
  <c r="O178" i="2"/>
  <c r="O181" i="2"/>
  <c r="O187" i="2"/>
  <c r="O190" i="2"/>
  <c r="O240" i="2"/>
  <c r="O252" i="2"/>
  <c r="O255" i="2"/>
  <c r="O258" i="2"/>
  <c r="O261" i="2"/>
  <c r="O264" i="2"/>
  <c r="O267" i="2"/>
  <c r="O270" i="2"/>
  <c r="O273" i="2"/>
  <c r="O36" i="2"/>
  <c r="O101" i="2"/>
  <c r="O113" i="2"/>
  <c r="U17" i="2"/>
  <c r="O60" i="2"/>
  <c r="O72" i="2"/>
  <c r="O84" i="2"/>
  <c r="O125" i="2"/>
  <c r="O146" i="2"/>
  <c r="O152" i="2"/>
  <c r="O155" i="2"/>
  <c r="O217" i="2"/>
  <c r="O223" i="2"/>
  <c r="O179" i="2"/>
  <c r="O102" i="2"/>
  <c r="O114" i="2"/>
  <c r="O200" i="2"/>
  <c r="O40" i="2"/>
  <c r="O126" i="2"/>
  <c r="O135" i="2"/>
  <c r="O147" i="2"/>
  <c r="O153" i="2"/>
  <c r="O218" i="2"/>
  <c r="O224" i="2"/>
  <c r="O227" i="2"/>
  <c r="O251" i="2"/>
  <c r="O278" i="2"/>
  <c r="O25" i="2"/>
  <c r="O31" i="2"/>
  <c r="O34" i="2"/>
  <c r="O51" i="2"/>
  <c r="O57" i="2"/>
  <c r="O74" i="2"/>
  <c r="O80" i="2"/>
  <c r="O97" i="2"/>
  <c r="O103" i="2"/>
  <c r="O106" i="2"/>
  <c r="O123" i="2"/>
  <c r="O129" i="2"/>
  <c r="O137" i="2"/>
  <c r="O160" i="2"/>
  <c r="O186" i="2"/>
  <c r="O209" i="2"/>
  <c r="O232" i="2"/>
  <c r="O20" i="2"/>
  <c r="O37" i="2"/>
  <c r="O43" i="2"/>
  <c r="O46" i="2"/>
  <c r="O63" i="2"/>
  <c r="O69" i="2"/>
  <c r="O86" i="2"/>
  <c r="O92" i="2"/>
  <c r="O109" i="2"/>
  <c r="O115" i="2"/>
  <c r="O118" i="2"/>
  <c r="O149" i="2"/>
  <c r="O172" i="2"/>
  <c r="O198" i="2"/>
  <c r="O221" i="2"/>
  <c r="O244" i="2"/>
  <c r="O26" i="2"/>
  <c r="O32" i="2"/>
  <c r="O49" i="2"/>
  <c r="O55" i="2"/>
  <c r="O58" i="2"/>
  <c r="O75" i="2"/>
  <c r="O81" i="2"/>
  <c r="O98" i="2"/>
  <c r="O104" i="2"/>
  <c r="O121" i="2"/>
  <c r="O127" i="2"/>
  <c r="O130" i="2"/>
  <c r="O138" i="2"/>
  <c r="O161" i="2"/>
  <c r="O184" i="2"/>
  <c r="O210" i="2"/>
  <c r="O233" i="2"/>
  <c r="O256" i="2"/>
  <c r="N17" i="2"/>
  <c r="O18" i="2"/>
  <c r="O21" i="2"/>
  <c r="O38" i="2"/>
  <c r="O44" i="2"/>
  <c r="O61" i="2"/>
  <c r="O67" i="2"/>
  <c r="O70" i="2"/>
  <c r="O87" i="2"/>
  <c r="O93" i="2"/>
  <c r="O110" i="2"/>
  <c r="O116" i="2"/>
  <c r="O133" i="2"/>
  <c r="O150" i="2"/>
  <c r="O173" i="2"/>
  <c r="O196" i="2"/>
  <c r="O245" i="2"/>
  <c r="O268" i="2"/>
  <c r="O139" i="2"/>
  <c r="O142" i="2"/>
  <c r="O159" i="2"/>
  <c r="O165" i="2"/>
  <c r="O182" i="2"/>
  <c r="O188" i="2"/>
  <c r="O205" i="2"/>
  <c r="O211" i="2"/>
  <c r="O214" i="2"/>
  <c r="O231" i="2"/>
  <c r="O237" i="2"/>
  <c r="O254" i="2"/>
  <c r="O260" i="2"/>
  <c r="O277" i="2"/>
  <c r="R17" i="2"/>
  <c r="O27" i="2"/>
  <c r="O33" i="2"/>
  <c r="O50" i="2"/>
  <c r="O56" i="2"/>
  <c r="O73" i="2"/>
  <c r="O79" i="2"/>
  <c r="O82" i="2"/>
  <c r="O99" i="2"/>
  <c r="O105" i="2"/>
  <c r="O122" i="2"/>
  <c r="O128" i="2"/>
  <c r="O226" i="2"/>
  <c r="O243" i="2"/>
  <c r="O246" i="2"/>
  <c r="O249" i="2"/>
  <c r="O266" i="2"/>
  <c r="O272" i="2"/>
  <c r="O19" i="2"/>
  <c r="O22" i="2"/>
  <c r="O39" i="2"/>
  <c r="O45" i="2"/>
  <c r="O62" i="2"/>
  <c r="O68" i="2"/>
  <c r="O85" i="2"/>
  <c r="O91" i="2"/>
  <c r="O94" i="2"/>
  <c r="O111" i="2"/>
  <c r="O117" i="2"/>
  <c r="O134" i="2"/>
  <c r="O148" i="2"/>
  <c r="O174" i="2"/>
  <c r="O197" i="2"/>
  <c r="O220" i="2"/>
  <c r="O29" i="2"/>
  <c r="H17" i="2"/>
  <c r="O28" i="2"/>
  <c r="O17" i="2" l="1"/>
  <c r="I67" i="1"/>
  <c r="I66" i="1" s="1"/>
  <c r="H67" i="1"/>
  <c r="H66" i="1" s="1"/>
  <c r="G67" i="1"/>
  <c r="G66" i="1" s="1"/>
  <c r="F67" i="1"/>
  <c r="F66" i="1" s="1"/>
  <c r="P65" i="1"/>
  <c r="J65" i="1"/>
  <c r="K65" i="1" s="1"/>
  <c r="P64" i="1"/>
  <c r="J64" i="1"/>
  <c r="K64" i="1" s="1"/>
  <c r="P63" i="1"/>
  <c r="J63" i="1"/>
  <c r="K63" i="1" s="1"/>
  <c r="P62" i="1"/>
  <c r="J62" i="1"/>
  <c r="K62" i="1" s="1"/>
  <c r="I61" i="1"/>
  <c r="H61" i="1"/>
  <c r="G61" i="1"/>
  <c r="F61" i="1"/>
  <c r="P60" i="1"/>
  <c r="J60" i="1"/>
  <c r="K60" i="1" s="1"/>
  <c r="P59" i="1"/>
  <c r="J59" i="1"/>
  <c r="K59" i="1" s="1"/>
  <c r="P58" i="1"/>
  <c r="J58" i="1"/>
  <c r="K58" i="1" s="1"/>
  <c r="P57" i="1"/>
  <c r="J57" i="1"/>
  <c r="K57" i="1" s="1"/>
  <c r="I56" i="1"/>
  <c r="H56" i="1"/>
  <c r="G56" i="1"/>
  <c r="F56" i="1"/>
  <c r="P55" i="1"/>
  <c r="J55" i="1"/>
  <c r="K55" i="1" s="1"/>
  <c r="P54" i="1"/>
  <c r="J54" i="1"/>
  <c r="K54" i="1" s="1"/>
  <c r="P53" i="1"/>
  <c r="J53" i="1"/>
  <c r="K53" i="1" s="1"/>
  <c r="P52" i="1"/>
  <c r="J52" i="1"/>
  <c r="K52" i="1" s="1"/>
  <c r="I51" i="1"/>
  <c r="H51" i="1"/>
  <c r="G51" i="1"/>
  <c r="F51" i="1"/>
  <c r="P50" i="1"/>
  <c r="J50" i="1"/>
  <c r="K50" i="1" s="1"/>
  <c r="J49" i="1"/>
  <c r="I49" i="1"/>
  <c r="H49" i="1"/>
  <c r="G49" i="1"/>
  <c r="F49" i="1"/>
  <c r="P48" i="1"/>
  <c r="J48" i="1"/>
  <c r="P47" i="1"/>
  <c r="J47" i="1"/>
  <c r="K47" i="1" s="1"/>
  <c r="I46" i="1"/>
  <c r="H46" i="1"/>
  <c r="G46" i="1"/>
  <c r="F46" i="1"/>
  <c r="P45" i="1"/>
  <c r="J45" i="1"/>
  <c r="P44" i="1"/>
  <c r="J44" i="1"/>
  <c r="K44" i="1" s="1"/>
  <c r="I43" i="1"/>
  <c r="H43" i="1"/>
  <c r="G43" i="1"/>
  <c r="F43" i="1"/>
  <c r="P42" i="1"/>
  <c r="J42" i="1"/>
  <c r="K42" i="1" s="1"/>
  <c r="P41" i="1"/>
  <c r="J41" i="1"/>
  <c r="K41" i="1" s="1"/>
  <c r="P40" i="1"/>
  <c r="J40" i="1"/>
  <c r="K40" i="1" s="1"/>
  <c r="P39" i="1"/>
  <c r="J39" i="1"/>
  <c r="K39" i="1" s="1"/>
  <c r="P38" i="1"/>
  <c r="J38" i="1"/>
  <c r="P37" i="1"/>
  <c r="J37" i="1"/>
  <c r="K37" i="1" s="1"/>
  <c r="I36" i="1"/>
  <c r="H36" i="1"/>
  <c r="G36" i="1"/>
  <c r="F36" i="1"/>
  <c r="P35" i="1"/>
  <c r="J35" i="1"/>
  <c r="K35" i="1" s="1"/>
  <c r="P34" i="1"/>
  <c r="J34" i="1"/>
  <c r="K34" i="1" s="1"/>
  <c r="P33" i="1"/>
  <c r="J33" i="1"/>
  <c r="K33" i="1" s="1"/>
  <c r="P32" i="1"/>
  <c r="J32" i="1"/>
  <c r="K32" i="1" s="1"/>
  <c r="P31" i="1"/>
  <c r="J31" i="1"/>
  <c r="K31" i="1" s="1"/>
  <c r="I30" i="1"/>
  <c r="H30" i="1"/>
  <c r="G30" i="1"/>
  <c r="F30" i="1"/>
  <c r="P29" i="1"/>
  <c r="J29" i="1"/>
  <c r="K29" i="1" s="1"/>
  <c r="P28" i="1"/>
  <c r="J28" i="1"/>
  <c r="K28" i="1" s="1"/>
  <c r="P27" i="1"/>
  <c r="J27" i="1"/>
  <c r="K27" i="1" s="1"/>
  <c r="P26" i="1"/>
  <c r="J26" i="1"/>
  <c r="K26" i="1" s="1"/>
  <c r="I25" i="1"/>
  <c r="H25" i="1"/>
  <c r="G25" i="1"/>
  <c r="F25" i="1"/>
  <c r="P24" i="1"/>
  <c r="J24" i="1"/>
  <c r="J23" i="1" s="1"/>
  <c r="I23" i="1"/>
  <c r="H23" i="1"/>
  <c r="G23" i="1"/>
  <c r="F23" i="1"/>
  <c r="P22" i="1"/>
  <c r="J22" i="1"/>
  <c r="K22" i="1" s="1"/>
  <c r="I21" i="1"/>
  <c r="H21" i="1"/>
  <c r="G21" i="1"/>
  <c r="F21" i="1"/>
  <c r="P20" i="1"/>
  <c r="J20" i="1"/>
  <c r="K20" i="1" s="1"/>
  <c r="I19" i="1"/>
  <c r="H19" i="1"/>
  <c r="G19" i="1"/>
  <c r="F19" i="1"/>
  <c r="P18" i="1"/>
  <c r="J18" i="1"/>
  <c r="K18" i="1" s="1"/>
  <c r="I17" i="1"/>
  <c r="H17" i="1"/>
  <c r="G17" i="1"/>
  <c r="F17" i="1"/>
  <c r="K24" i="1" l="1"/>
  <c r="J46" i="1"/>
  <c r="K46" i="1" s="1"/>
  <c r="K23" i="1"/>
  <c r="K49" i="1"/>
  <c r="F16" i="1"/>
  <c r="F14" i="1" s="1"/>
  <c r="H16" i="1"/>
  <c r="H15" i="1" s="1"/>
  <c r="J21" i="1"/>
  <c r="K21" i="1" s="1"/>
  <c r="J19" i="1"/>
  <c r="K19" i="1" s="1"/>
  <c r="J30" i="1"/>
  <c r="K30" i="1" s="1"/>
  <c r="G16" i="1"/>
  <c r="G15" i="1" s="1"/>
  <c r="I16" i="1"/>
  <c r="I15" i="1" s="1"/>
  <c r="J43" i="1"/>
  <c r="K43" i="1" s="1"/>
  <c r="J36" i="1"/>
  <c r="K36" i="1" s="1"/>
  <c r="J56" i="1"/>
  <c r="K56" i="1" s="1"/>
  <c r="K38" i="1"/>
  <c r="K45" i="1"/>
  <c r="K48" i="1"/>
  <c r="J25" i="1"/>
  <c r="K25" i="1" s="1"/>
  <c r="J51" i="1"/>
  <c r="K51" i="1" s="1"/>
  <c r="J61" i="1"/>
  <c r="K61" i="1" s="1"/>
  <c r="J67" i="1"/>
  <c r="J17" i="1"/>
  <c r="H14" i="1" l="1"/>
  <c r="G14" i="1"/>
  <c r="F15" i="1"/>
  <c r="I14" i="1"/>
  <c r="K17" i="1"/>
  <c r="J16" i="1"/>
  <c r="K67" i="1"/>
  <c r="J66" i="1"/>
  <c r="K66" i="1" s="1"/>
  <c r="J15" i="1" l="1"/>
  <c r="K15" i="1" s="1"/>
  <c r="J14" i="1"/>
  <c r="K14" i="1" s="1"/>
  <c r="K16" i="1"/>
</calcChain>
</file>

<file path=xl/comments1.xml><?xml version="1.0" encoding="utf-8"?>
<comments xmlns="http://schemas.openxmlformats.org/spreadsheetml/2006/main">
  <authors>
    <author>JOSE MANUEL DE LOS ARCOS TORRES</author>
  </authors>
  <commentList>
    <comment ref="G9" authorId="0" shapeId="0">
      <text>
        <r>
          <rPr>
            <b/>
            <sz val="9"/>
            <color indexed="81"/>
            <rFont val="Tahoma"/>
            <family val="2"/>
          </rPr>
          <t xml:space="preserve">CUADRO 8 PEF
</t>
        </r>
      </text>
    </comment>
    <comment ref="D10" authorId="0" shapeId="0">
      <text>
        <r>
          <rPr>
            <b/>
            <sz val="9"/>
            <color indexed="81"/>
            <rFont val="Tahoma"/>
            <family val="2"/>
          </rPr>
          <t>CUADRO 8 PEF</t>
        </r>
      </text>
    </comment>
    <comment ref="E10" authorId="0" shapeId="0">
      <text>
        <r>
          <rPr>
            <b/>
            <sz val="9"/>
            <color indexed="81"/>
            <rFont val="Tahoma"/>
            <family val="2"/>
          </rPr>
          <t>CUADRO 8 PEF</t>
        </r>
      </text>
    </comment>
  </commentList>
</comments>
</file>

<file path=xl/sharedStrings.xml><?xml version="1.0" encoding="utf-8"?>
<sst xmlns="http://schemas.openxmlformats.org/spreadsheetml/2006/main" count="2432" uniqueCount="927">
  <si>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</si>
  <si>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</si>
  <si>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</si>
  <si>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</si>
  <si>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</si>
  <si>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</si>
  <si>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Avance Físico</t>
  </si>
  <si>
    <t>Acumulado 2023</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</si>
  <si>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</si>
  <si>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</si>
  <si>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</si>
  <si>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</si>
  <si>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</si>
  <si>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</si>
  <si>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</si>
  <si>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</si>
  <si>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</si>
  <si>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</si>
  <si>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</si>
  <si>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</si>
  <si>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</si>
  <si>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</si>
  <si>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</si>
  <si>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</si>
  <si>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</si>
  <si>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</si>
  <si>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</si>
  <si>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SE 1116 Transformación del Noreste</t>
  </si>
  <si>
    <t>Varias (Cierre y otras)</t>
  </si>
  <si>
    <t>Aprobado en 2007</t>
  </si>
  <si>
    <t>SE 1212 SUR - PENINSULAR</t>
  </si>
  <si>
    <t>Aprobado en 2008</t>
  </si>
  <si>
    <t xml:space="preserve">SE 1320 DISTRIBUCION NOROESTE </t>
  </si>
  <si>
    <t>Aprobado en 2009</t>
  </si>
  <si>
    <t>SLT 1405 Subest y Líneas de Transmisión de las Áreas Sureste</t>
  </si>
  <si>
    <t>Aprobado en 2011</t>
  </si>
  <si>
    <t>CC Centro</t>
  </si>
  <si>
    <t>SLT 1603 Subestación Lago</t>
  </si>
  <si>
    <t>Construcción</t>
  </si>
  <si>
    <t xml:space="preserve">SE  1620 Distribución Valle de México </t>
  </si>
  <si>
    <t>Aprobado en 2012</t>
  </si>
  <si>
    <t>CH Chicoasén II</t>
  </si>
  <si>
    <t>LT Red de transmisión asociada a la CH Chicoasén II</t>
  </si>
  <si>
    <t>Por Licitar sin cambio de alcance</t>
  </si>
  <si>
    <t>Aprobado en 2013</t>
  </si>
  <si>
    <t>CC Empalme I</t>
  </si>
  <si>
    <t xml:space="preserve">LT Red de Transmisión Asociada al CC Empalme I </t>
  </si>
  <si>
    <t>CC Valle de México II</t>
  </si>
  <si>
    <t xml:space="preserve">LT 1805 Línea de Transmisión Huasteca - Monterrey </t>
  </si>
  <si>
    <t>RM CCC TULA PAQUETES 1 Y 2</t>
  </si>
  <si>
    <t>Aprobado en 2014</t>
  </si>
  <si>
    <t>CC Empalme II</t>
  </si>
  <si>
    <t>SLT 1920 Subestaciones y Líneas de Distribución</t>
  </si>
  <si>
    <t>Aprobado en 2015</t>
  </si>
  <si>
    <t>SLT 2002 Subestaciones y Líneas de las Áreas Norte - Occidental</t>
  </si>
  <si>
    <t>Aprobado en 2016</t>
  </si>
  <si>
    <t>Aprobado en 2021</t>
  </si>
  <si>
    <t>SLT Transf y Transm Qro IslaCarmen NvoCasasGrands y Huasteca</t>
  </si>
  <si>
    <t>Varias(Cierre  y otras)</t>
  </si>
  <si>
    <t>LT Incremento de Capacidad de Transm en Las Delicias-Querétaro</t>
  </si>
  <si>
    <t>Por Licitar con cambio de alcance</t>
  </si>
  <si>
    <t>SLT LT Corriente Alterna Submarina Playacar - Chankanaab II</t>
  </si>
  <si>
    <t>SLT Suministro de energía Zona Veracruz (antes Olmeca Bco1)</t>
  </si>
  <si>
    <t>Aprobado en 2022</t>
  </si>
  <si>
    <t>SLT Aumento de capacidad de transm de zonas Cancún y RivieraMaya</t>
  </si>
  <si>
    <t>SLT Aumento de capacidad de transm zonas Cancún y RivieraMaya II</t>
  </si>
  <si>
    <t>SLT Incremento en capacidad de transm Noreste Centro del País</t>
  </si>
  <si>
    <t>SLT Solución congestión de enlaces transm GCR Noro  Occid Norte</t>
  </si>
  <si>
    <t>Aprobado en 2023</t>
  </si>
  <si>
    <t xml:space="preserve">SE Atención al Suministro en la Zona Vallarta </t>
  </si>
  <si>
    <t xml:space="preserve">SE Paso del Norte Banco 2 </t>
  </si>
  <si>
    <t xml:space="preserve">SE Refuerzo de la Red de la Zona Piedras Negras </t>
  </si>
  <si>
    <t>SLT Suministro de Energía Eléctrica en la Zona Los Ríos</t>
  </si>
  <si>
    <t>Aprobados en 2011</t>
  </si>
  <si>
    <t>1_/ Se consideran los proyectos que tienen previstos recursos en el PEF 2024, así como aquéllos proyectos que no tienen Monto Estimado en el PEF 2024, pero continúan en etapa de Varias Cierre y Otras por lo que se incluye su seguimiento.</t>
  </si>
  <si>
    <t>Fuente: Comisión Federal de Electricidad.</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</si>
  <si>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</si>
  <si>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</si>
  <si>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</si>
  <si>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</si>
  <si>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</si>
  <si>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</si>
  <si>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</si>
  <si>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</si>
  <si>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</si>
  <si>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</si>
  <si>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</si>
  <si>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</si>
  <si>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</si>
  <si>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</si>
  <si>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</si>
  <si>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</si>
  <si>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</si>
  <si>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</si>
  <si>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</si>
  <si>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</si>
  <si>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</si>
  <si>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</si>
  <si>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</si>
  <si>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</si>
  <si>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</si>
  <si>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</si>
  <si>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</si>
  <si>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( 8 )</t>
  </si>
  <si>
    <t>( 9 )</t>
  </si>
  <si>
    <t>(10=6-7-8-9)</t>
  </si>
  <si>
    <t>[11=(10-5)/5]</t>
  </si>
  <si>
    <t>A</t>
  </si>
  <si>
    <t>B</t>
  </si>
  <si>
    <t>A+B=2</t>
  </si>
  <si>
    <t>C</t>
  </si>
  <si>
    <t>D</t>
  </si>
  <si>
    <t>C+D=7</t>
  </si>
  <si>
    <t>CG</t>
  </si>
  <si>
    <t>Cerro Prieto IV</t>
  </si>
  <si>
    <t>CC</t>
  </si>
  <si>
    <t>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</si>
  <si>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</si>
  <si>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</si>
  <si>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</si>
  <si>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</si>
  <si>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</si>
  <si>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</si>
  <si>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</si>
  <si>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</si>
  <si>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</si>
  <si>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</si>
  <si>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</si>
  <si>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</si>
  <si>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</si>
  <si>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</si>
  <si>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</si>
  <si>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</si>
  <si>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</si>
  <si>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</si>
  <si>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</si>
  <si>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</si>
  <si>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</si>
  <si>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</si>
  <si>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</si>
  <si>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</si>
  <si>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</si>
  <si>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</si>
  <si>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</si>
  <si>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</si>
  <si>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</si>
  <si>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</si>
  <si>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</si>
  <si>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</si>
  <si>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</si>
  <si>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</si>
  <si>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</si>
  <si>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</si>
  <si>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</si>
  <si>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</si>
  <si>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</si>
  <si>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</si>
  <si>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</si>
  <si>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</si>
  <si>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</si>
  <si>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</si>
  <si>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</si>
  <si>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</si>
  <si>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</si>
  <si>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</si>
  <si>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</si>
  <si>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</si>
  <si>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</si>
  <si>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</si>
  <si>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</si>
  <si>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</si>
  <si>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</si>
  <si>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</si>
  <si>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</si>
  <si>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</si>
  <si>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</si>
  <si>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</si>
  <si>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</si>
  <si>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</si>
  <si>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</si>
  <si>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</si>
  <si>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</si>
  <si>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</si>
  <si>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</si>
  <si>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</si>
  <si>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</si>
  <si>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</si>
  <si>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</si>
  <si>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</si>
  <si>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</si>
  <si>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</si>
  <si>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</si>
  <si>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</si>
  <si>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</si>
  <si>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</si>
  <si>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</si>
  <si>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</si>
  <si>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</si>
  <si>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</si>
  <si>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</si>
  <si>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</si>
  <si>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</si>
  <si>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</si>
  <si>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</si>
  <si>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</si>
  <si>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</si>
  <si>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</si>
  <si>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</si>
  <si>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</si>
  <si>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</si>
  <si>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</si>
  <si>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</si>
  <si>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</si>
  <si>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</si>
  <si>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</si>
  <si>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</si>
  <si>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</si>
  <si>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</si>
  <si>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</si>
  <si>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</si>
  <si>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</si>
  <si>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</si>
  <si>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</si>
  <si>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</si>
  <si>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</si>
  <si>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</si>
  <si>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</si>
  <si>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</si>
  <si>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</si>
  <si>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</si>
  <si>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</si>
  <si>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</si>
  <si>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</si>
  <si>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</si>
  <si>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</si>
  <si>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</si>
  <si>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</si>
  <si>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</si>
  <si>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</si>
  <si>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</si>
  <si>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</si>
  <si>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</si>
  <si>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</si>
  <si>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</si>
  <si>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</si>
  <si>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</si>
  <si>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</si>
  <si>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</si>
  <si>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</si>
  <si>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</si>
  <si>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</si>
  <si>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</si>
  <si>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</si>
  <si>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</si>
  <si>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</si>
  <si>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</si>
  <si>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</si>
  <si>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</si>
  <si>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</si>
  <si>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</si>
  <si>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</si>
  <si>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</si>
  <si>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</si>
  <si>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</si>
  <si>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</si>
  <si>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</si>
  <si>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</si>
  <si>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</si>
  <si>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</si>
  <si>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</si>
  <si>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</si>
  <si>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</si>
  <si>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</si>
  <si>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</si>
  <si>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</si>
  <si>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</si>
  <si>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</si>
  <si>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</si>
  <si>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</si>
  <si>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</si>
  <si>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</si>
  <si>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</si>
  <si>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</si>
  <si>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</si>
  <si>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</si>
  <si>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</si>
  <si>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</si>
  <si>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</si>
  <si>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</si>
  <si>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</si>
  <si>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</si>
  <si>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</si>
  <si>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</si>
  <si>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</si>
  <si>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</si>
  <si>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</si>
  <si>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</si>
  <si>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</si>
  <si>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</si>
  <si>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</si>
  <si>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</si>
  <si>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</si>
  <si>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</si>
  <si>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</si>
  <si>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</si>
  <si>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</si>
  <si>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</si>
  <si>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</si>
  <si>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</si>
  <si>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</si>
  <si>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</si>
  <si>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</si>
  <si>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</si>
  <si>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</si>
  <si>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</si>
  <si>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</si>
  <si>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</si>
  <si>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</si>
  <si>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</si>
  <si>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</si>
  <si>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</si>
  <si>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</si>
  <si>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</si>
  <si>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</si>
  <si>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</si>
  <si>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</si>
  <si>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</si>
  <si>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</si>
  <si>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</si>
  <si>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</si>
  <si>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</si>
  <si>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</si>
  <si>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</si>
  <si>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</si>
  <si>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</si>
  <si>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</si>
  <si>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</si>
  <si>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</si>
  <si>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</si>
  <si>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</si>
  <si>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</si>
  <si>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</si>
  <si>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</si>
  <si>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</si>
  <si>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</si>
  <si>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</si>
  <si>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</si>
  <si>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</si>
  <si>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</si>
  <si>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</si>
  <si>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</si>
  <si>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</si>
  <si>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</si>
  <si>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</si>
  <si>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</si>
  <si>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</si>
  <si>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</si>
  <si>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</si>
  <si>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</si>
  <si>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</si>
  <si>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</si>
  <si>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</si>
  <si>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</si>
  <si>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</si>
  <si>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</si>
  <si>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</si>
  <si>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</si>
  <si>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</si>
  <si>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</si>
  <si>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</si>
  <si>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</si>
  <si>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</si>
  <si>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</si>
  <si>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</si>
  <si>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</si>
  <si>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</si>
  <si>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</si>
  <si>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</si>
  <si>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</si>
  <si>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</si>
  <si>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</si>
  <si>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</si>
  <si>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2020 Subestaciones, Líneas y Redes de Distribución</t>
  </si>
  <si>
    <t>2021 Reducción de Pérdidas de Energía en Distribución</t>
  </si>
  <si>
    <t>2101 Compensación Capacitiva Baja - Occidental</t>
  </si>
  <si>
    <t xml:space="preserve"> 2120 Subestaciones y Líneas de Distribución</t>
  </si>
  <si>
    <t>2121 Reducción de Pérdidas de Energía en Distribución</t>
  </si>
  <si>
    <t>Transf y Transm Qro IslaCarmen NvoCasasGrands y Huasteca</t>
  </si>
  <si>
    <t>Suministro de energía Zona Veracruz (antes Olmeca Bco1)</t>
  </si>
  <si>
    <t xml:space="preserve">NA: No aplica </t>
  </si>
  <si>
    <t>1_/ Considera los proyectos que entraron en operación comercial (con terminaciones parciales o totales).</t>
  </si>
  <si>
    <t>En términos de  los artículos 107, fracción I , de la Ley Federal de Presupuesto y Responsabilidad Hacendaria y 205 de su Reglamento</t>
  </si>
  <si>
    <t xml:space="preserve">Comisión Federal de Electricidad </t>
  </si>
  <si>
    <t>No.</t>
  </si>
  <si>
    <t>Nombre del Proyecto</t>
  </si>
  <si>
    <t>Costo de cierre</t>
  </si>
  <si>
    <t>Amortización ejercida</t>
  </si>
  <si>
    <t>Pasivo Directo</t>
  </si>
  <si>
    <t>Pasivo</t>
  </si>
  <si>
    <t>Suma</t>
  </si>
  <si>
    <t xml:space="preserve">Real </t>
  </si>
  <si>
    <t>Legal</t>
  </si>
  <si>
    <t>Contingente</t>
  </si>
  <si>
    <t>Total</t>
  </si>
  <si>
    <t>(4=2+3)</t>
  </si>
  <si>
    <t>(5)</t>
  </si>
  <si>
    <t>(6)</t>
  </si>
  <si>
    <t>(7=5+6)</t>
  </si>
  <si>
    <t>(8=1-4-7)</t>
  </si>
  <si>
    <t>(9=7+8)</t>
  </si>
  <si>
    <t>Cierres totales</t>
  </si>
  <si>
    <t>LT 613 SubTransmisión Occidental     1_/</t>
  </si>
  <si>
    <t xml:space="preserve">CCC  Pacífico </t>
  </si>
  <si>
    <t xml:space="preserve">CH El Cajón     </t>
  </si>
  <si>
    <t>LT Red de Transmisión Asociada a el Pacífico</t>
  </si>
  <si>
    <t xml:space="preserve">SLT 706 Sistemas- Norte     </t>
  </si>
  <si>
    <t>SLT 806 Bajío</t>
  </si>
  <si>
    <t>SE 914 División Centro Sur</t>
  </si>
  <si>
    <t>CH La Yesca</t>
  </si>
  <si>
    <t>RFO Red de Fibra Óptica Proyecto Norte</t>
  </si>
  <si>
    <t>SE 1006 Central----Sur</t>
  </si>
  <si>
    <t>SE 1005 Noroeste</t>
  </si>
  <si>
    <t>RM Infiernillo</t>
  </si>
  <si>
    <t>RM CT Francisco Pérez Ríos Unidades 1 y 2</t>
  </si>
  <si>
    <t>SE 1003 Subestaciones Eléctricas de Occidente</t>
  </si>
  <si>
    <t>SLT 1002 Compensación y Transmisión Noreste - Sureste</t>
  </si>
  <si>
    <t>CC San Lorenzo Conversión de TG a CC</t>
  </si>
  <si>
    <t>LT Red de Transmisión Asociada a la CH La Yesca</t>
  </si>
  <si>
    <t>CC Agua Prieta II (Con Campo Solar)</t>
  </si>
  <si>
    <t>LT Red de Transmisión asociada a la CC Agua Prieta II</t>
  </si>
  <si>
    <t>LT Red de Transmisión Asociada a la CE La Venta III</t>
  </si>
  <si>
    <t>RM CN Laguna Verde</t>
  </si>
  <si>
    <t>SE 1110 Compensación Capacitiva del Norte</t>
  </si>
  <si>
    <t>SE 1117 Transformación de Guaymas</t>
  </si>
  <si>
    <t>SE 1120 Noroeste</t>
  </si>
  <si>
    <t>SE 1121 Baja California</t>
  </si>
  <si>
    <t>SE 1122 Golfo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</si>
  <si>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</si>
  <si>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</si>
  <si>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</si>
  <si>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</si>
  <si>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</si>
  <si>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</si>
  <si>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</si>
  <si>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</si>
  <si>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</si>
  <si>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</si>
  <si>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</si>
  <si>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1213 Compensación de Redes</t>
  </si>
  <si>
    <t>SE 1205 Compensación Oriental - Peninsular</t>
  </si>
  <si>
    <t>SLT 1204 Conversión a 400 kV del Área Peninsular</t>
  </si>
  <si>
    <t>SLT 1203 Transmisión y Transformación Oriental - Sureste</t>
  </si>
  <si>
    <t>SE 1211 Noreste - Central</t>
  </si>
  <si>
    <t>SE 1210  Norte - Noroeste</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</si>
  <si>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</si>
  <si>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</si>
  <si>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</si>
  <si>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</si>
  <si>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</si>
  <si>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</si>
  <si>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</si>
  <si>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</si>
  <si>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</si>
  <si>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</si>
  <si>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</si>
  <si>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</si>
  <si>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</si>
  <si>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</si>
  <si>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</si>
  <si>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</si>
  <si>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</si>
  <si>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</si>
  <si>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</si>
  <si>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</si>
  <si>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</si>
  <si>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</si>
  <si>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</si>
  <si>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</si>
  <si>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</si>
  <si>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</si>
  <si>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</si>
  <si>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</si>
  <si>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</si>
  <si>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</si>
  <si>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RM CT José López Portillo</t>
  </si>
  <si>
    <t>LT Red de Transmisión asociada al CC Noreste</t>
  </si>
  <si>
    <t>LT Red de Transmisión Asociada al CC Norte III</t>
  </si>
  <si>
    <t>CCI Baja California Sur V</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</si>
  <si>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</si>
  <si>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</si>
  <si>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</si>
  <si>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</si>
  <si>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</si>
  <si>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</si>
  <si>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</si>
  <si>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</si>
  <si>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</si>
  <si>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</si>
  <si>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</si>
  <si>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</si>
  <si>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</si>
  <si>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</si>
  <si>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</si>
  <si>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</si>
  <si>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</si>
  <si>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</si>
  <si>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</si>
  <si>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</si>
  <si>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</si>
  <si>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SLT 2121 Reducción de Pérdidas de Energía en Distribución</t>
  </si>
  <si>
    <t xml:space="preserve">Cierres Parciales </t>
  </si>
  <si>
    <t>SE 1212 Sur - Peninsular</t>
  </si>
  <si>
    <t>SE 1320 Distribución Noroeste</t>
  </si>
  <si>
    <t xml:space="preserve">SLT 1405 Subest y Líneas de Transmisión de las Áreas Sureste </t>
  </si>
  <si>
    <t>SE 1620 Distribución Valle de México</t>
  </si>
  <si>
    <t>SLT 1721 Distribución Norte</t>
  </si>
  <si>
    <t>SLT 1720 Distribución Valle de México</t>
  </si>
  <si>
    <t xml:space="preserve">CG Los Humeros III </t>
  </si>
  <si>
    <t>LT Red de Transmisión Asociada al CC Empalme I</t>
  </si>
  <si>
    <t>SLT 1821 Divisiones de Distribución</t>
  </si>
  <si>
    <t>RM CCC Tula Paquetes 1 Y 2</t>
  </si>
  <si>
    <t xml:space="preserve">CC Empalme II    </t>
  </si>
  <si>
    <t>SLT 2002 Subestaciones y Líneas  de las Áreas Norte - Occidental</t>
  </si>
  <si>
    <t>SLT 2020 Subestaciones, Líneas y Redes de Distribución</t>
  </si>
  <si>
    <t>SLT 2120 Subestaciones y Líneas de Distribución</t>
  </si>
  <si>
    <t>SLT Transf y Transm Qro Isla Carmen NvoCasasGrands y Huasteca</t>
  </si>
  <si>
    <t>Costo total estimado</t>
  </si>
  <si>
    <t>Monto 
Contratado</t>
  </si>
  <si>
    <t>Comprometido al periodo</t>
  </si>
  <si>
    <t>Montos comprometidos por etapas</t>
  </si>
  <si>
    <t>PEF 2023</t>
  </si>
  <si>
    <t>PEF 2024</t>
  </si>
  <si>
    <t>Monto</t>
  </si>
  <si>
    <t>% Respecto PEF 2024</t>
  </si>
  <si>
    <t>Proyectos adjudicados y/o en construcción</t>
  </si>
  <si>
    <t>Proyectos en operación</t>
  </si>
  <si>
    <t>( 3=2/1 )</t>
  </si>
  <si>
    <t>( 5=7+8 )</t>
  </si>
  <si>
    <t>( 6=5/2 )</t>
  </si>
  <si>
    <t>Inversión directa</t>
  </si>
  <si>
    <t>406 Red Asociada a Tuxpan II, III y IV</t>
  </si>
  <si>
    <t>502 Oriental - Norte</t>
  </si>
  <si>
    <t>506 Saltillo-Cañada</t>
  </si>
  <si>
    <t>Pacífico</t>
  </si>
  <si>
    <t>El Cajón</t>
  </si>
  <si>
    <t>709 Sistemas Sur</t>
  </si>
  <si>
    <t xml:space="preserve">LT </t>
  </si>
  <si>
    <t xml:space="preserve">1212 SUR - PENINSULAR     </t>
  </si>
  <si>
    <t xml:space="preserve">1210 NORTE - NOROESTE     </t>
  </si>
  <si>
    <t xml:space="preserve">CC </t>
  </si>
  <si>
    <t>Red de transmisión asociada a la CI Guerrero Negro III</t>
  </si>
  <si>
    <t xml:space="preserve">CT </t>
  </si>
  <si>
    <t xml:space="preserve">1320 DISTRIBUCION NOROESTE  </t>
  </si>
  <si>
    <t xml:space="preserve">CCI </t>
  </si>
  <si>
    <t xml:space="preserve">1620 Distribución Valle de México   </t>
  </si>
  <si>
    <t xml:space="preserve">CT José López Portillo   </t>
  </si>
  <si>
    <t xml:space="preserve">1721 DISTRIBUCIÓN NORTE   </t>
  </si>
  <si>
    <t xml:space="preserve">1720 Distribución Valle de México    </t>
  </si>
  <si>
    <t>Chicoasén II</t>
  </si>
  <si>
    <t xml:space="preserve">1821 Divisiones de Distribución  </t>
  </si>
  <si>
    <t xml:space="preserve">CCC TULA PAQUETES 1 Y 2   </t>
  </si>
  <si>
    <t xml:space="preserve">1920 Subestaciones y Líneas de Distribución     </t>
  </si>
  <si>
    <t>SLT 2021 Reducción de Pérdidas de Energía en Distribución</t>
  </si>
  <si>
    <t xml:space="preserve">2101 Compensación Capacitiva Baja - Occidental     </t>
  </si>
  <si>
    <t xml:space="preserve">SLT 2120 Subestaciones y Líneas de Distribución     </t>
  </si>
  <si>
    <t xml:space="preserve"> SLT Transf y Transm Qro IslaCarmen NvoCasasGrands y Huasteca</t>
  </si>
  <si>
    <t xml:space="preserve">Inversión condicionada </t>
  </si>
  <si>
    <t>TRN</t>
  </si>
  <si>
    <t>Terminal de Carbón de la CT Pdte. Plutarco Elías Calles</t>
  </si>
  <si>
    <t>Altamira II</t>
  </si>
  <si>
    <t xml:space="preserve">Bajío   </t>
  </si>
  <si>
    <t>Campeche</t>
  </si>
  <si>
    <t xml:space="preserve">Hermosillo    </t>
  </si>
  <si>
    <t>Mérida III</t>
  </si>
  <si>
    <t xml:space="preserve">Monterrey III  </t>
  </si>
  <si>
    <t xml:space="preserve">Naco - Nogales   </t>
  </si>
  <si>
    <t xml:space="preserve">Río Bravo II </t>
  </si>
  <si>
    <t xml:space="preserve">Mexicali </t>
  </si>
  <si>
    <t>Saltillo</t>
  </si>
  <si>
    <t>Tuxpan II</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</si>
  <si>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</si>
  <si>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</si>
  <si>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</si>
  <si>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</si>
  <si>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</si>
  <si>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</si>
  <si>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</si>
  <si>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</si>
  <si>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</si>
  <si>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</si>
  <si>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</si>
  <si>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</si>
  <si>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</si>
  <si>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</si>
  <si>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</si>
  <si>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</si>
  <si>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</si>
  <si>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</si>
  <si>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</si>
  <si>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</si>
  <si>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1_/  Se modificaron los montos contratados y comprometidos de algunos proyectos con respecto al PEF 2024, en virtud de que el monto comprometido era mayor al monto contratado.</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</si>
  <si>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</si>
  <si>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</si>
  <si>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</si>
  <si>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</si>
  <si>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</si>
  <si>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</si>
  <si>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</si>
  <si>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</si>
  <si>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</si>
  <si>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</si>
  <si>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</si>
  <si>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</si>
  <si>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</si>
  <si>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</si>
  <si>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</si>
  <si>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</si>
  <si>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Autorizados en 2002</t>
  </si>
  <si>
    <t>Autorizados en 2003</t>
  </si>
  <si>
    <t>Autorizados en 2004</t>
  </si>
  <si>
    <t>Autorizados en 2005</t>
  </si>
  <si>
    <t>Autorizados en 2006</t>
  </si>
  <si>
    <t>Autorizados en 2007</t>
  </si>
  <si>
    <t>Autorizados en 2008</t>
  </si>
  <si>
    <t>Autorizados en 2009</t>
  </si>
  <si>
    <t>1404 Subestaciones del Oriente</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</si>
  <si>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</si>
  <si>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</si>
  <si>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</si>
  <si>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</si>
  <si>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</si>
  <si>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</si>
  <si>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</si>
  <si>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</si>
  <si>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</si>
  <si>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</si>
  <si>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</si>
  <si>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</si>
  <si>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</si>
  <si>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</si>
  <si>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Autorizados en 2015</t>
  </si>
  <si>
    <t>2020 Subestaciones, Líneas y Redes de Distribución</t>
  </si>
  <si>
    <t>Autorizados en 2016</t>
  </si>
  <si>
    <t>2120 Subestaciones y Líneas de Distribución</t>
  </si>
  <si>
    <t>Autorizados en 2021</t>
  </si>
  <si>
    <t>Incremento de Capacidad de Transm en Las Delicias-Querétaro</t>
  </si>
  <si>
    <t>LT Corriente Alterna Submarina Playacar - Chankanaab II</t>
  </si>
  <si>
    <t>Autorizados en 2022</t>
  </si>
  <si>
    <t>Aumento de capacidad de transm de zonas Cancún y RivieraMaya</t>
  </si>
  <si>
    <t>Aumento de capacidad de transm zonas Cancún y RivieraMaya II</t>
  </si>
  <si>
    <t>Incremento en capacidad de transm Noreste Centro del País</t>
  </si>
  <si>
    <t>Solución congestión de enlaces transm GCR Noro  Occid Norte</t>
  </si>
  <si>
    <t>Autorizados en 2023</t>
  </si>
  <si>
    <t>Atención al Suministro en la Zona Vallarta</t>
  </si>
  <si>
    <t>Paso del Norte Banco 2</t>
  </si>
  <si>
    <t>Refuerzo de la Red de la Zona Piedras Negras</t>
  </si>
  <si>
    <t>Suministro de Energía Eléctrica en la Zona Los Ríos</t>
  </si>
  <si>
    <t>3_/La fecha de inicio de operación es la consignada en el Tomo VII del Presupuesto de Egresos de la Federación autorizado para el ejercicio fiscal 2024, corresponde al primer cierre parcial del proyecto.</t>
  </si>
  <si>
    <t>4_/ Es la fecha del último pago de amortizaciones de un proyecto</t>
  </si>
  <si>
    <t>Total Inversión Condicionada</t>
  </si>
  <si>
    <t>Bajío</t>
  </si>
  <si>
    <t>Hermosillo</t>
  </si>
  <si>
    <t>Monterrey III</t>
  </si>
  <si>
    <t>Naco-Nogales</t>
  </si>
  <si>
    <t>Río Bravo II</t>
  </si>
  <si>
    <t>Mexicali</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</si>
  <si>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</si>
  <si>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</si>
  <si>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</si>
  <si>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</si>
  <si>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</si>
  <si>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</si>
  <si>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</si>
  <si>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</si>
  <si>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</si>
  <si>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</si>
  <si>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</si>
  <si>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Topolobampo III</t>
  </si>
  <si>
    <t>3_/ La fecha de inicio de operación es la consignada en el Tomo VII del Presupuesto de Egresos de la Federación autorizado para el ejercicio fiscal 2024, corresponde al primer cierre parcial del proyecto.</t>
  </si>
  <si>
    <t>4_/  Es la fecha del último pago de amortizaciones de un proyecto</t>
  </si>
  <si>
    <t>Fondo</t>
  </si>
  <si>
    <t>En términos de los artículos  107, fracción I , de la Ley Federal de Presupuesto y Responsabilidad Hacendaria y 205 de su Reglamento</t>
  </si>
  <si>
    <t>Presupuestado</t>
  </si>
  <si>
    <t>Cargos</t>
  </si>
  <si>
    <t xml:space="preserve">Ingresos </t>
  </si>
  <si>
    <t>Fijos</t>
  </si>
  <si>
    <t>Variables</t>
  </si>
  <si>
    <t>Flujo neto</t>
  </si>
  <si>
    <t>Flujo  neto</t>
  </si>
  <si>
    <t>(4=1-2-3)</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</si>
  <si>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</si>
  <si>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</si>
  <si>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</si>
  <si>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</si>
  <si>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</si>
  <si>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</si>
  <si>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</si>
  <si>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</si>
  <si>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</si>
  <si>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</si>
  <si>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</si>
  <si>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</si>
  <si>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</si>
  <si>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</si>
  <si>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</si>
  <si>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&gt;500</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</si>
  <si>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</si>
  <si>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</si>
  <si>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</si>
  <si>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</si>
  <si>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</si>
  <si>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</si>
  <si>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</si>
  <si>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</si>
  <si>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</si>
  <si>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</si>
  <si>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</si>
  <si>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</si>
  <si>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</si>
  <si>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</si>
  <si>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&lt;-500</t>
  </si>
  <si>
    <t>CE Oaxaca II y CE Oaxaca III y CE Oaxaca IV</t>
  </si>
  <si>
    <t>CC Baja California III</t>
  </si>
  <si>
    <t>CC Norte III (Juárez)</t>
  </si>
  <si>
    <t>CE Sureste I</t>
  </si>
  <si>
    <t xml:space="preserve">CC Noroeste </t>
  </si>
  <si>
    <t>CC Noreste</t>
  </si>
  <si>
    <t>CC Topolobampo III</t>
  </si>
  <si>
    <t>Fuente: Comisión Federal de Electricidad</t>
  </si>
  <si>
    <t xml:space="preserve">3_/ Los tipos de cambio promedio de fecha de liquidación utilizados fueron 17.0626 (enero), 17.0996 (febrero), 16.8445 (marzo) 16.7691 (abril), 16.8011 (mayo) y 18.0839 (junio) pesos por dólar, publicados por el Banco de México (Banxico). </t>
  </si>
  <si>
    <t>2_/ El tipo de cambio utilizado fue de 18.2215 pesos por dólar correspondiente al cierre de junio de 2024.</t>
  </si>
  <si>
    <t>p_/ Cifras preliminares. Las sumas de los parciales pueden no coincidir con los totales debido al redondeo.</t>
  </si>
  <si>
    <t>(Millones de pesos a precios de 2024)</t>
  </si>
  <si>
    <t>Informes sobre la Situación Económica,
las Finanzas Públicas y la Deuda Pública</t>
  </si>
  <si>
    <t>IV. PROYECTOS DE INFRAESTRUCTURA PRODUCTIVA DE LARGO PLAZO (PIDIREGAS)</t>
  </si>
  <si>
    <t>Segundo Trimestre de 2024</t>
  </si>
  <si>
    <r>
      <t xml:space="preserve">AVANCE FINANCIERO Y FÍSICO DE PROYECTOS DE INFRAESTRUCTURA PRODUCTIVA DE LARGO PLAZO EN CONSTRUCCIÓN </t>
    </r>
    <r>
      <rPr>
        <b/>
        <vertAlign val="superscript"/>
        <sz val="12"/>
        <color theme="0"/>
        <rFont val="Montserrat"/>
      </rPr>
      <t>p_/</t>
    </r>
  </si>
  <si>
    <t>Enero - junio</t>
  </si>
  <si>
    <r>
      <t xml:space="preserve">CCI Guerrero Negro IV </t>
    </r>
    <r>
      <rPr>
        <vertAlign val="superscript"/>
        <sz val="9"/>
        <color theme="1"/>
        <rFont val="Montserrat"/>
      </rPr>
      <t>1_/</t>
    </r>
  </si>
  <si>
    <r>
      <t xml:space="preserve">SLT 1721 DISTRIBUCIÓN NORTE </t>
    </r>
    <r>
      <rPr>
        <vertAlign val="superscript"/>
        <sz val="9"/>
        <color theme="1"/>
        <rFont val="Montserrat"/>
      </rPr>
      <t>1_/</t>
    </r>
  </si>
  <si>
    <r>
      <t>SLT 1720 Distribución Valle de México</t>
    </r>
    <r>
      <rPr>
        <vertAlign val="superscript"/>
        <sz val="9"/>
        <color theme="1"/>
        <rFont val="Montserrat"/>
      </rPr>
      <t>1_/</t>
    </r>
  </si>
  <si>
    <r>
      <t xml:space="preserve">CG Los Humeros III </t>
    </r>
    <r>
      <rPr>
        <vertAlign val="superscript"/>
        <sz val="9"/>
        <color theme="1"/>
        <rFont val="Montserrat"/>
      </rPr>
      <t>1_/</t>
    </r>
  </si>
  <si>
    <r>
      <t xml:space="preserve">SLT 1821 Divisiones de Distribución </t>
    </r>
    <r>
      <rPr>
        <vertAlign val="superscript"/>
        <sz val="9"/>
        <color theme="1"/>
        <rFont val="Montserrat"/>
      </rPr>
      <t>1_/</t>
    </r>
  </si>
  <si>
    <r>
      <t xml:space="preserve">SLT SLT 2020 Subestaciones, Líneas y Redes de Distribución </t>
    </r>
    <r>
      <rPr>
        <vertAlign val="superscript"/>
        <sz val="9"/>
        <color theme="1"/>
        <rFont val="Montserrat"/>
      </rPr>
      <t>1_/</t>
    </r>
  </si>
  <si>
    <r>
      <t xml:space="preserve">SLT SLT 2120 Subestaciones y Líneas de Distribución </t>
    </r>
    <r>
      <rPr>
        <vertAlign val="superscript"/>
        <sz val="9"/>
        <color theme="1"/>
        <rFont val="Montserrat"/>
      </rPr>
      <t>1_/</t>
    </r>
  </si>
  <si>
    <r>
      <t xml:space="preserve">CE Sureste I </t>
    </r>
    <r>
      <rPr>
        <vertAlign val="superscript"/>
        <sz val="9"/>
        <color theme="1"/>
        <rFont val="Montserrat"/>
      </rPr>
      <t>1_/</t>
    </r>
  </si>
  <si>
    <r>
      <t>Costo Total Autorizado</t>
    </r>
    <r>
      <rPr>
        <b/>
        <vertAlign val="superscript"/>
        <sz val="9"/>
        <color indexed="8"/>
        <rFont val="Montserrat"/>
      </rPr>
      <t xml:space="preserve"> 2_/</t>
    </r>
  </si>
  <si>
    <r>
      <t xml:space="preserve">Acumulado 2023 </t>
    </r>
    <r>
      <rPr>
        <b/>
        <vertAlign val="superscript"/>
        <sz val="9"/>
        <color indexed="8"/>
        <rFont val="Montserrat"/>
      </rPr>
      <t>2_/</t>
    </r>
  </si>
  <si>
    <r>
      <t xml:space="preserve">Estimada </t>
    </r>
    <r>
      <rPr>
        <b/>
        <vertAlign val="superscript"/>
        <sz val="9"/>
        <color indexed="8"/>
        <rFont val="Montserrat"/>
      </rPr>
      <t>1_/ 2_/</t>
    </r>
  </si>
  <si>
    <r>
      <t xml:space="preserve">Realizada </t>
    </r>
    <r>
      <rPr>
        <b/>
        <vertAlign val="superscript"/>
        <sz val="9"/>
        <rFont val="Montserrat"/>
      </rPr>
      <t>3_/</t>
    </r>
  </si>
  <si>
    <t>Enero - junio 2024</t>
  </si>
  <si>
    <t>Enero-junio</t>
  </si>
  <si>
    <t>500&lt; = La variación es menor a 500 por ciento.</t>
  </si>
  <si>
    <t>&lt;-500 = La variación es menor a -500 por ciento.</t>
  </si>
  <si>
    <t>Variación
 %</t>
  </si>
  <si>
    <r>
      <t xml:space="preserve">(Millones de pesos a precios de 2024) </t>
    </r>
    <r>
      <rPr>
        <b/>
        <vertAlign val="superscript"/>
        <sz val="12"/>
        <color theme="0"/>
        <rFont val="Montserrat"/>
      </rPr>
      <t>P_/</t>
    </r>
  </si>
  <si>
    <r>
      <t xml:space="preserve">FLUJO NETO DE PROYECTOS DE INFRAESTRUCTURA PRODUCTIVA DE LARGO PLAZO DE INVERSIÓN DIRECTA EN OPERACIÓN   </t>
    </r>
    <r>
      <rPr>
        <b/>
        <vertAlign val="superscript"/>
        <sz val="12"/>
        <color theme="0"/>
        <rFont val="Montserrat"/>
      </rPr>
      <t>1_/</t>
    </r>
  </si>
  <si>
    <t xml:space="preserve">Variación 
 %    </t>
  </si>
  <si>
    <r>
      <t xml:space="preserve">CG Cerro Prieto IV    </t>
    </r>
    <r>
      <rPr>
        <vertAlign val="superscript"/>
        <sz val="9"/>
        <rFont val="Montserrat"/>
      </rPr>
      <t xml:space="preserve"> 1_/</t>
    </r>
  </si>
  <si>
    <r>
      <t xml:space="preserve">CC Chihuahua    </t>
    </r>
    <r>
      <rPr>
        <vertAlign val="superscript"/>
        <sz val="9"/>
        <rFont val="Montserrat"/>
      </rPr>
      <t xml:space="preserve"> 1_/</t>
    </r>
  </si>
  <si>
    <r>
      <t xml:space="preserve">CCI Guerrero Negro II     </t>
    </r>
    <r>
      <rPr>
        <vertAlign val="superscript"/>
        <sz val="9"/>
        <rFont val="Montserrat"/>
      </rPr>
      <t>1_/</t>
    </r>
  </si>
  <si>
    <r>
      <t xml:space="preserve">CC Monterrey II     </t>
    </r>
    <r>
      <rPr>
        <vertAlign val="superscript"/>
        <sz val="9"/>
        <rFont val="Montserrat"/>
      </rPr>
      <t>1_/</t>
    </r>
  </si>
  <si>
    <r>
      <t xml:space="preserve">CD Puerto San Carlos II    </t>
    </r>
    <r>
      <rPr>
        <vertAlign val="superscript"/>
        <sz val="9"/>
        <rFont val="Montserrat"/>
      </rPr>
      <t xml:space="preserve"> 1_/</t>
    </r>
  </si>
  <si>
    <r>
      <t xml:space="preserve">CC Rosarito III (Unidades 8 y 9)     </t>
    </r>
    <r>
      <rPr>
        <vertAlign val="superscript"/>
        <sz val="9"/>
        <rFont val="Montserrat"/>
      </rPr>
      <t>1_/</t>
    </r>
  </si>
  <si>
    <r>
      <t xml:space="preserve">CT Samalayuca II     </t>
    </r>
    <r>
      <rPr>
        <vertAlign val="superscript"/>
        <sz val="9"/>
        <rFont val="Montserrat"/>
      </rPr>
      <t>1_/</t>
    </r>
  </si>
  <si>
    <r>
      <t xml:space="preserve">LT 211 Cable Submarino    </t>
    </r>
    <r>
      <rPr>
        <vertAlign val="superscript"/>
        <sz val="9"/>
        <rFont val="Montserrat"/>
      </rPr>
      <t xml:space="preserve"> 1_/</t>
    </r>
  </si>
  <si>
    <r>
      <t xml:space="preserve">LT 214 y 215 Sureste - Peninsular    </t>
    </r>
    <r>
      <rPr>
        <vertAlign val="superscript"/>
        <sz val="9"/>
        <rFont val="Montserrat"/>
      </rPr>
      <t xml:space="preserve"> 1_/</t>
    </r>
  </si>
  <si>
    <r>
      <t xml:space="preserve">LT 216 y 217 Noroeste    </t>
    </r>
    <r>
      <rPr>
        <vertAlign val="superscript"/>
        <sz val="9"/>
        <rFont val="Montserrat"/>
      </rPr>
      <t xml:space="preserve"> 1_/</t>
    </r>
  </si>
  <si>
    <r>
      <t xml:space="preserve">SE 212 y 213 SF6 Potencia y Distribución     </t>
    </r>
    <r>
      <rPr>
        <vertAlign val="superscript"/>
        <sz val="9"/>
        <rFont val="Montserrat"/>
      </rPr>
      <t>1_/</t>
    </r>
  </si>
  <si>
    <r>
      <t xml:space="preserve">SE 218 Noroeste     </t>
    </r>
    <r>
      <rPr>
        <vertAlign val="superscript"/>
        <sz val="9"/>
        <rFont val="Montserrat"/>
      </rPr>
      <t>1_/</t>
    </r>
  </si>
  <si>
    <r>
      <t xml:space="preserve">SE 219 Sureste - Peninsular     </t>
    </r>
    <r>
      <rPr>
        <vertAlign val="superscript"/>
        <sz val="9"/>
        <rFont val="Montserrat"/>
      </rPr>
      <t>1_/</t>
    </r>
  </si>
  <si>
    <r>
      <t xml:space="preserve">SE 220 Oriental - Centro     </t>
    </r>
    <r>
      <rPr>
        <vertAlign val="superscript"/>
        <sz val="9"/>
        <rFont val="Montserrat"/>
      </rPr>
      <t>1_/</t>
    </r>
  </si>
  <si>
    <r>
      <t xml:space="preserve">SE 221 Occidental     </t>
    </r>
    <r>
      <rPr>
        <vertAlign val="superscript"/>
        <sz val="9"/>
        <rFont val="Montserrat"/>
      </rPr>
      <t>1_/</t>
    </r>
  </si>
  <si>
    <r>
      <t xml:space="preserve">LT 301 Centro     </t>
    </r>
    <r>
      <rPr>
        <vertAlign val="superscript"/>
        <sz val="9"/>
        <rFont val="Montserrat"/>
      </rPr>
      <t>1_/</t>
    </r>
  </si>
  <si>
    <r>
      <t xml:space="preserve">LT 302 Sureste     </t>
    </r>
    <r>
      <rPr>
        <vertAlign val="superscript"/>
        <sz val="9"/>
        <rFont val="Montserrat"/>
      </rPr>
      <t>1_/</t>
    </r>
  </si>
  <si>
    <r>
      <t xml:space="preserve">LT 303 Ixtapa - Pie de la Cuesta     </t>
    </r>
    <r>
      <rPr>
        <vertAlign val="superscript"/>
        <sz val="9"/>
        <rFont val="Montserrat"/>
      </rPr>
      <t>1_/</t>
    </r>
  </si>
  <si>
    <r>
      <t xml:space="preserve">LT 304 Noroeste    </t>
    </r>
    <r>
      <rPr>
        <vertAlign val="superscript"/>
        <sz val="9"/>
        <rFont val="Montserrat"/>
      </rPr>
      <t xml:space="preserve"> 1_/</t>
    </r>
  </si>
  <si>
    <r>
      <t xml:space="preserve">SE 305 Centro - Oriente     </t>
    </r>
    <r>
      <rPr>
        <vertAlign val="superscript"/>
        <sz val="9"/>
        <rFont val="Montserrat"/>
      </rPr>
      <t>1_/</t>
    </r>
  </si>
  <si>
    <r>
      <t xml:space="preserve">SE 306 Sureste     </t>
    </r>
    <r>
      <rPr>
        <vertAlign val="superscript"/>
        <sz val="9"/>
        <rFont val="Montserrat"/>
      </rPr>
      <t>1_/</t>
    </r>
  </si>
  <si>
    <r>
      <t xml:space="preserve">SE 307 Noreste    </t>
    </r>
    <r>
      <rPr>
        <vertAlign val="superscript"/>
        <sz val="9"/>
        <rFont val="Montserrat"/>
      </rPr>
      <t xml:space="preserve"> 1_/</t>
    </r>
  </si>
  <si>
    <r>
      <t xml:space="preserve">SE 308 Noroeste     </t>
    </r>
    <r>
      <rPr>
        <vertAlign val="superscript"/>
        <sz val="9"/>
        <rFont val="Montserrat"/>
      </rPr>
      <t>1_/</t>
    </r>
  </si>
  <si>
    <r>
      <t xml:space="preserve">CG Los Azufres II y Campo Geotérmico     </t>
    </r>
    <r>
      <rPr>
        <vertAlign val="superscript"/>
        <sz val="9"/>
        <rFont val="Montserrat"/>
      </rPr>
      <t>1_/</t>
    </r>
  </si>
  <si>
    <r>
      <t xml:space="preserve">CH Manuel Moreno Torres (2a. Etapa)    </t>
    </r>
    <r>
      <rPr>
        <vertAlign val="superscript"/>
        <sz val="9"/>
        <rFont val="Montserrat"/>
      </rPr>
      <t xml:space="preserve"> 1_/</t>
    </r>
  </si>
  <si>
    <r>
      <t xml:space="preserve">LT 406 Red Asociada a Tuxpan II, III y IV     </t>
    </r>
    <r>
      <rPr>
        <vertAlign val="superscript"/>
        <sz val="9"/>
        <rFont val="Montserrat"/>
      </rPr>
      <t>1_/</t>
    </r>
  </si>
  <si>
    <r>
      <t xml:space="preserve">LT 407 Red Asociada a Altamira II, III y IV     </t>
    </r>
    <r>
      <rPr>
        <vertAlign val="superscript"/>
        <sz val="9"/>
        <rFont val="Montserrat"/>
      </rPr>
      <t>1_/</t>
    </r>
  </si>
  <si>
    <r>
      <t xml:space="preserve">LT 408 Naco - Nogales - Área Noroeste    </t>
    </r>
    <r>
      <rPr>
        <vertAlign val="superscript"/>
        <sz val="9"/>
        <rFont val="Montserrat"/>
      </rPr>
      <t xml:space="preserve"> 1_/</t>
    </r>
  </si>
  <si>
    <r>
      <t xml:space="preserve">LT 411 Sistema Nacional    </t>
    </r>
    <r>
      <rPr>
        <vertAlign val="superscript"/>
        <sz val="9"/>
        <rFont val="Montserrat"/>
      </rPr>
      <t xml:space="preserve"> 1_/</t>
    </r>
  </si>
  <si>
    <r>
      <t xml:space="preserve">LT Manuel Moreno Torres Red Asociada (2a. Etapa)     </t>
    </r>
    <r>
      <rPr>
        <vertAlign val="superscript"/>
        <sz val="9"/>
        <rFont val="Montserrat"/>
      </rPr>
      <t>1_/</t>
    </r>
  </si>
  <si>
    <r>
      <t xml:space="preserve">SE 401 Occidental - Central     </t>
    </r>
    <r>
      <rPr>
        <vertAlign val="superscript"/>
        <sz val="9"/>
        <rFont val="Montserrat"/>
      </rPr>
      <t>1_/</t>
    </r>
  </si>
  <si>
    <r>
      <t xml:space="preserve">SE 402 Oriental-Peninsular    </t>
    </r>
    <r>
      <rPr>
        <vertAlign val="superscript"/>
        <sz val="9"/>
        <rFont val="Montserrat"/>
      </rPr>
      <t xml:space="preserve"> 1_/</t>
    </r>
  </si>
  <si>
    <r>
      <t xml:space="preserve">SE 403 Noreste   </t>
    </r>
    <r>
      <rPr>
        <vertAlign val="superscript"/>
        <sz val="9"/>
        <rFont val="Montserrat"/>
      </rPr>
      <t xml:space="preserve">  1_/</t>
    </r>
  </si>
  <si>
    <r>
      <t xml:space="preserve">SE 404 Noroeste - Norte   </t>
    </r>
    <r>
      <rPr>
        <vertAlign val="superscript"/>
        <sz val="9"/>
        <rFont val="Montserrat"/>
      </rPr>
      <t xml:space="preserve">  1_/</t>
    </r>
  </si>
  <si>
    <r>
      <t xml:space="preserve">SE 405 Compensación Alta Tensión     </t>
    </r>
    <r>
      <rPr>
        <vertAlign val="superscript"/>
        <sz val="9"/>
        <rFont val="Montserrat"/>
      </rPr>
      <t>1_/</t>
    </r>
  </si>
  <si>
    <r>
      <t xml:space="preserve">SE 410 Sistema Nacional     </t>
    </r>
    <r>
      <rPr>
        <vertAlign val="superscript"/>
        <sz val="9"/>
        <rFont val="Montserrat"/>
      </rPr>
      <t>1_/</t>
    </r>
  </si>
  <si>
    <r>
      <t xml:space="preserve">CC El Sauz conversión de TG a CC    </t>
    </r>
    <r>
      <rPr>
        <vertAlign val="superscript"/>
        <sz val="9"/>
        <rFont val="Montserrat"/>
      </rPr>
      <t xml:space="preserve"> 1_/</t>
    </r>
  </si>
  <si>
    <r>
      <t xml:space="preserve">LT 414 Norte-Occidental     </t>
    </r>
    <r>
      <rPr>
        <vertAlign val="superscript"/>
        <sz val="9"/>
        <rFont val="Montserrat"/>
      </rPr>
      <t>1_/</t>
    </r>
  </si>
  <si>
    <r>
      <t xml:space="preserve">LT 502 Oriental - Norte     </t>
    </r>
    <r>
      <rPr>
        <vertAlign val="superscript"/>
        <sz val="9"/>
        <rFont val="Montserrat"/>
      </rPr>
      <t>1_/</t>
    </r>
  </si>
  <si>
    <r>
      <t xml:space="preserve">LT 506 Saltillo-Cañada    </t>
    </r>
    <r>
      <rPr>
        <vertAlign val="superscript"/>
        <sz val="9"/>
        <rFont val="Montserrat"/>
      </rPr>
      <t xml:space="preserve"> 1_/</t>
    </r>
  </si>
  <si>
    <r>
      <t xml:space="preserve">LT Red Asociada de la Central Tamazunchale    </t>
    </r>
    <r>
      <rPr>
        <vertAlign val="superscript"/>
        <sz val="9"/>
        <rFont val="Montserrat"/>
      </rPr>
      <t xml:space="preserve"> 1_/</t>
    </r>
  </si>
  <si>
    <r>
      <t xml:space="preserve">LT Red Asociada de la Central Río Bravo III     </t>
    </r>
    <r>
      <rPr>
        <vertAlign val="superscript"/>
        <sz val="9"/>
        <rFont val="Montserrat"/>
      </rPr>
      <t>1_/</t>
    </r>
  </si>
  <si>
    <r>
      <t xml:space="preserve">SE 412 Compensación Norte     </t>
    </r>
    <r>
      <rPr>
        <vertAlign val="superscript"/>
        <sz val="9"/>
        <rFont val="Montserrat"/>
      </rPr>
      <t>1_/</t>
    </r>
  </si>
  <si>
    <r>
      <t xml:space="preserve">SE 413 Noroeste - Occidental    </t>
    </r>
    <r>
      <rPr>
        <vertAlign val="superscript"/>
        <sz val="9"/>
        <rFont val="Montserrat"/>
      </rPr>
      <t xml:space="preserve"> 1_/</t>
    </r>
  </si>
  <si>
    <r>
      <t xml:space="preserve">SE 503 Oriental     </t>
    </r>
    <r>
      <rPr>
        <vertAlign val="superscript"/>
        <sz val="9"/>
        <rFont val="Montserrat"/>
      </rPr>
      <t>1_/</t>
    </r>
  </si>
  <si>
    <r>
      <t xml:space="preserve">SE 504 Norte - Occidental  </t>
    </r>
    <r>
      <rPr>
        <vertAlign val="superscript"/>
        <sz val="9"/>
        <rFont val="Montserrat"/>
      </rPr>
      <t xml:space="preserve"> 1_/</t>
    </r>
  </si>
  <si>
    <r>
      <t xml:space="preserve">CCI Baja California Sur I     </t>
    </r>
    <r>
      <rPr>
        <vertAlign val="superscript"/>
        <sz val="9"/>
        <rFont val="Montserrat"/>
      </rPr>
      <t>1_/</t>
    </r>
  </si>
  <si>
    <r>
      <t xml:space="preserve">LT 609 Transmisión Noroeste - Occidental     </t>
    </r>
    <r>
      <rPr>
        <vertAlign val="superscript"/>
        <sz val="9"/>
        <rFont val="Montserrat"/>
      </rPr>
      <t>1_/</t>
    </r>
  </si>
  <si>
    <r>
      <t xml:space="preserve">LT 610 Transmisión Noroeste - Norte     </t>
    </r>
    <r>
      <rPr>
        <vertAlign val="superscript"/>
        <sz val="9"/>
        <rFont val="Montserrat"/>
      </rPr>
      <t>1_/</t>
    </r>
  </si>
  <si>
    <r>
      <t xml:space="preserve">LT 612 Subtransmisión Norte-Noroeste     </t>
    </r>
    <r>
      <rPr>
        <vertAlign val="superscript"/>
        <sz val="9"/>
        <rFont val="Montserrat"/>
      </rPr>
      <t>1_/</t>
    </r>
  </si>
  <si>
    <r>
      <t xml:space="preserve">LT 614 Subtransmisión Oriental     </t>
    </r>
    <r>
      <rPr>
        <vertAlign val="superscript"/>
        <sz val="9"/>
        <rFont val="Montserrat"/>
      </rPr>
      <t>1_/</t>
    </r>
  </si>
  <si>
    <r>
      <t xml:space="preserve">LT 615 Subtransmisión Peninsular     </t>
    </r>
    <r>
      <rPr>
        <vertAlign val="superscript"/>
        <sz val="9"/>
        <rFont val="Montserrat"/>
      </rPr>
      <t>1_/</t>
    </r>
  </si>
  <si>
    <r>
      <t xml:space="preserve">LT Red Asociada de Transmisión de la CCI Baja California Sur I     </t>
    </r>
    <r>
      <rPr>
        <vertAlign val="superscript"/>
        <sz val="9"/>
        <rFont val="Montserrat"/>
      </rPr>
      <t>1_/</t>
    </r>
  </si>
  <si>
    <r>
      <t xml:space="preserve">LT 1012 Red de Transmisión asociada a la CCC Baja California   </t>
    </r>
    <r>
      <rPr>
        <vertAlign val="superscript"/>
        <sz val="9"/>
        <rFont val="Montserrat"/>
      </rPr>
      <t xml:space="preserve"> 1_/</t>
    </r>
  </si>
  <si>
    <r>
      <t xml:space="preserve">SE 607 Sistema Bajío - Oriental    </t>
    </r>
    <r>
      <rPr>
        <vertAlign val="superscript"/>
        <sz val="9"/>
        <rFont val="Montserrat"/>
      </rPr>
      <t xml:space="preserve"> 1_/</t>
    </r>
  </si>
  <si>
    <r>
      <t xml:space="preserve">SE 611 Subtransmisión Baja California-Noroeste     </t>
    </r>
    <r>
      <rPr>
        <vertAlign val="superscript"/>
        <sz val="9"/>
        <rFont val="Montserrat"/>
      </rPr>
      <t>1_/</t>
    </r>
  </si>
  <si>
    <r>
      <t xml:space="preserve">SUV Suministro de Vapor a las Centrales de Cerro Prieto    </t>
    </r>
    <r>
      <rPr>
        <vertAlign val="superscript"/>
        <sz val="9"/>
        <rFont val="Montserrat"/>
      </rPr>
      <t xml:space="preserve"> 1_/</t>
    </r>
  </si>
  <si>
    <r>
      <t xml:space="preserve">CC Hermosillo Conversión de TG a CC    </t>
    </r>
    <r>
      <rPr>
        <vertAlign val="superscript"/>
        <sz val="9"/>
        <rFont val="Montserrat"/>
      </rPr>
      <t xml:space="preserve"> 1_/</t>
    </r>
  </si>
  <si>
    <r>
      <t xml:space="preserve">LT Líneas Centro   </t>
    </r>
    <r>
      <rPr>
        <vertAlign val="superscript"/>
        <sz val="9"/>
        <rFont val="Montserrat"/>
      </rPr>
      <t xml:space="preserve">  1_/</t>
    </r>
  </si>
  <si>
    <r>
      <t xml:space="preserve">LT Red de Transmisión Asociada a la CH el Cajón   </t>
    </r>
    <r>
      <rPr>
        <vertAlign val="superscript"/>
        <sz val="9"/>
        <rFont val="Montserrat"/>
      </rPr>
      <t xml:space="preserve">  1_/</t>
    </r>
  </si>
  <si>
    <r>
      <t xml:space="preserve">LT Red de Transmisión Asociada a Altamira V     </t>
    </r>
    <r>
      <rPr>
        <vertAlign val="superscript"/>
        <sz val="9"/>
        <rFont val="Montserrat"/>
      </rPr>
      <t>1_/</t>
    </r>
  </si>
  <si>
    <r>
      <t xml:space="preserve">Red de Transmisión Asociada a La Laguna II   </t>
    </r>
    <r>
      <rPr>
        <vertAlign val="superscript"/>
        <sz val="9"/>
        <rFont val="Montserrat"/>
      </rPr>
      <t xml:space="preserve"> 1_/</t>
    </r>
  </si>
  <si>
    <r>
      <t xml:space="preserve">LT 707 Enlace Norte-Sur     </t>
    </r>
    <r>
      <rPr>
        <vertAlign val="superscript"/>
        <sz val="9"/>
        <rFont val="Montserrat"/>
      </rPr>
      <t>1_/</t>
    </r>
  </si>
  <si>
    <r>
      <t xml:space="preserve">LT Riviera Maya     </t>
    </r>
    <r>
      <rPr>
        <vertAlign val="superscript"/>
        <sz val="9"/>
        <rFont val="Montserrat"/>
      </rPr>
      <t>1_/</t>
    </r>
  </si>
  <si>
    <r>
      <t xml:space="preserve">PRR Presa Reguladora Amata    </t>
    </r>
    <r>
      <rPr>
        <vertAlign val="superscript"/>
        <sz val="9"/>
        <rFont val="Montserrat"/>
      </rPr>
      <t xml:space="preserve"> 1_/</t>
    </r>
  </si>
  <si>
    <r>
      <t xml:space="preserve">RM Adolfo López  Mateos    </t>
    </r>
    <r>
      <rPr>
        <vertAlign val="superscript"/>
        <sz val="9"/>
        <rFont val="Montserrat"/>
      </rPr>
      <t xml:space="preserve"> 1_/</t>
    </r>
  </si>
  <si>
    <r>
      <t xml:space="preserve">RM Altamira     </t>
    </r>
    <r>
      <rPr>
        <vertAlign val="superscript"/>
        <sz val="9"/>
        <rFont val="Montserrat"/>
      </rPr>
      <t>1_/</t>
    </r>
  </si>
  <si>
    <r>
      <t xml:space="preserve">RM Botello     </t>
    </r>
    <r>
      <rPr>
        <vertAlign val="superscript"/>
        <sz val="9"/>
        <rFont val="Montserrat"/>
      </rPr>
      <t>1_/</t>
    </r>
  </si>
  <si>
    <r>
      <t xml:space="preserve">RM Carbón II     </t>
    </r>
    <r>
      <rPr>
        <vertAlign val="superscript"/>
        <sz val="9"/>
        <rFont val="Montserrat"/>
      </rPr>
      <t>1_/</t>
    </r>
  </si>
  <si>
    <r>
      <t xml:space="preserve">RM Carlos Rodríguez Rivero    </t>
    </r>
    <r>
      <rPr>
        <vertAlign val="superscript"/>
        <sz val="9"/>
        <rFont val="Montserrat"/>
      </rPr>
      <t xml:space="preserve"> 1_/</t>
    </r>
  </si>
  <si>
    <r>
      <t xml:space="preserve">RM Dos Bocas    </t>
    </r>
    <r>
      <rPr>
        <vertAlign val="superscript"/>
        <sz val="9"/>
        <rFont val="Montserrat"/>
      </rPr>
      <t xml:space="preserve"> 1_/</t>
    </r>
  </si>
  <si>
    <r>
      <t xml:space="preserve">RM Emilio Portes Gil    </t>
    </r>
    <r>
      <rPr>
        <vertAlign val="superscript"/>
        <sz val="9"/>
        <rFont val="Montserrat"/>
      </rPr>
      <t xml:space="preserve"> 1_/</t>
    </r>
  </si>
  <si>
    <r>
      <t xml:space="preserve">RM Francisco Pérez Ríos    </t>
    </r>
    <r>
      <rPr>
        <vertAlign val="superscript"/>
        <sz val="9"/>
        <rFont val="Montserrat"/>
      </rPr>
      <t xml:space="preserve"> 1_/</t>
    </r>
  </si>
  <si>
    <r>
      <t xml:space="preserve">RM Gomez Palacio     </t>
    </r>
    <r>
      <rPr>
        <vertAlign val="superscript"/>
        <sz val="9"/>
        <rFont val="Montserrat"/>
      </rPr>
      <t>1_/</t>
    </r>
  </si>
  <si>
    <r>
      <t xml:space="preserve">RM Huinalá     </t>
    </r>
    <r>
      <rPr>
        <vertAlign val="superscript"/>
        <sz val="9"/>
        <rFont val="Montserrat"/>
      </rPr>
      <t>1_/</t>
    </r>
  </si>
  <si>
    <r>
      <t xml:space="preserve">RM Ixtaczoquitlán     </t>
    </r>
    <r>
      <rPr>
        <vertAlign val="superscript"/>
        <sz val="9"/>
        <rFont val="Montserrat"/>
      </rPr>
      <t>1_/</t>
    </r>
  </si>
  <si>
    <r>
      <t xml:space="preserve">RM José Aceves Pozos (Mazatlán II)    </t>
    </r>
    <r>
      <rPr>
        <vertAlign val="superscript"/>
        <sz val="9"/>
        <rFont val="Montserrat"/>
      </rPr>
      <t xml:space="preserve"> 1_/</t>
    </r>
  </si>
  <si>
    <r>
      <t xml:space="preserve">RM Gral. Manuel Alvarez Moreno (Manzanillo)     </t>
    </r>
    <r>
      <rPr>
        <vertAlign val="superscript"/>
        <sz val="9"/>
        <rFont val="Montserrat"/>
      </rPr>
      <t>1_/</t>
    </r>
  </si>
  <si>
    <r>
      <t xml:space="preserve">RM CT Puerto Libertad     </t>
    </r>
    <r>
      <rPr>
        <vertAlign val="superscript"/>
        <sz val="9"/>
        <rFont val="Montserrat"/>
      </rPr>
      <t>1_/</t>
    </r>
  </si>
  <si>
    <r>
      <t xml:space="preserve">RM Punta Prieta     </t>
    </r>
    <r>
      <rPr>
        <vertAlign val="superscript"/>
        <sz val="9"/>
        <rFont val="Montserrat"/>
      </rPr>
      <t>1_/</t>
    </r>
  </si>
  <si>
    <r>
      <t xml:space="preserve">RM Salamanca     </t>
    </r>
    <r>
      <rPr>
        <vertAlign val="superscript"/>
        <sz val="9"/>
        <rFont val="Montserrat"/>
      </rPr>
      <t>1_/</t>
    </r>
  </si>
  <si>
    <r>
      <t xml:space="preserve">RM Tuxpango    </t>
    </r>
    <r>
      <rPr>
        <vertAlign val="superscript"/>
        <sz val="9"/>
        <rFont val="Montserrat"/>
      </rPr>
      <t xml:space="preserve"> 1_/</t>
    </r>
  </si>
  <si>
    <r>
      <t xml:space="preserve">RM CT Valle de México     </t>
    </r>
    <r>
      <rPr>
        <vertAlign val="superscript"/>
        <sz val="9"/>
        <rFont val="Montserrat"/>
      </rPr>
      <t>1_/</t>
    </r>
  </si>
  <si>
    <r>
      <t xml:space="preserve">SE Norte     </t>
    </r>
    <r>
      <rPr>
        <vertAlign val="superscript"/>
        <sz val="9"/>
        <rFont val="Montserrat"/>
      </rPr>
      <t>1_/</t>
    </r>
  </si>
  <si>
    <r>
      <t xml:space="preserve">SE 705 Capacitores    </t>
    </r>
    <r>
      <rPr>
        <vertAlign val="superscript"/>
        <sz val="9"/>
        <rFont val="Montserrat"/>
      </rPr>
      <t xml:space="preserve"> 1_/</t>
    </r>
  </si>
  <si>
    <r>
      <t xml:space="preserve">SE 708 Compensación Dinámicas Oriental -Norte     </t>
    </r>
    <r>
      <rPr>
        <vertAlign val="superscript"/>
        <sz val="9"/>
        <rFont val="Montserrat"/>
      </rPr>
      <t>1_/</t>
    </r>
  </si>
  <si>
    <r>
      <t xml:space="preserve">SLT 701 Occidente-Centro     </t>
    </r>
    <r>
      <rPr>
        <vertAlign val="superscript"/>
        <sz val="9"/>
        <rFont val="Montserrat"/>
      </rPr>
      <t>1_/</t>
    </r>
  </si>
  <si>
    <r>
      <t xml:space="preserve">SLT 702 Sureste-Peninsular   </t>
    </r>
    <r>
      <rPr>
        <vertAlign val="superscript"/>
        <sz val="9"/>
        <rFont val="Montserrat"/>
      </rPr>
      <t xml:space="preserve">  1_/</t>
    </r>
  </si>
  <si>
    <r>
      <t xml:space="preserve">SLT 703 Noreste-Norte     </t>
    </r>
    <r>
      <rPr>
        <vertAlign val="superscript"/>
        <sz val="9"/>
        <rFont val="Montserrat"/>
      </rPr>
      <t>1_/</t>
    </r>
  </si>
  <si>
    <r>
      <t xml:space="preserve">SLT 704 Baja California -Noroeste   </t>
    </r>
    <r>
      <rPr>
        <vertAlign val="superscript"/>
        <sz val="9"/>
        <rFont val="Montserrat"/>
      </rPr>
      <t xml:space="preserve">  1_/</t>
    </r>
  </si>
  <si>
    <r>
      <t xml:space="preserve">SLT 709 Sistemas Sur     </t>
    </r>
    <r>
      <rPr>
        <vertAlign val="superscript"/>
        <sz val="9"/>
        <rFont val="Montserrat"/>
      </rPr>
      <t>1_/</t>
    </r>
  </si>
  <si>
    <r>
      <t xml:space="preserve">CC Conversión El Encino de TG a CC     </t>
    </r>
    <r>
      <rPr>
        <vertAlign val="superscript"/>
        <sz val="9"/>
        <rFont val="Montserrat"/>
      </rPr>
      <t>1_/</t>
    </r>
  </si>
  <si>
    <r>
      <t xml:space="preserve">CCI Baja California Sur II     </t>
    </r>
    <r>
      <rPr>
        <vertAlign val="superscript"/>
        <sz val="9"/>
        <rFont val="Montserrat"/>
      </rPr>
      <t>1_/</t>
    </r>
  </si>
  <si>
    <r>
      <t xml:space="preserve">LT 807 Durango I     </t>
    </r>
    <r>
      <rPr>
        <vertAlign val="superscript"/>
        <sz val="9"/>
        <rFont val="Montserrat"/>
      </rPr>
      <t>1_/</t>
    </r>
  </si>
  <si>
    <r>
      <t xml:space="preserve">RM CCC Tula     </t>
    </r>
    <r>
      <rPr>
        <vertAlign val="superscript"/>
        <sz val="9"/>
        <rFont val="Montserrat"/>
      </rPr>
      <t>1_/</t>
    </r>
  </si>
  <si>
    <r>
      <t xml:space="preserve">RM CGT Cerro Prieto (U5)   </t>
    </r>
    <r>
      <rPr>
        <vertAlign val="superscript"/>
        <sz val="9"/>
        <rFont val="Montserrat"/>
      </rPr>
      <t xml:space="preserve"> 1_/</t>
    </r>
  </si>
  <si>
    <r>
      <t xml:space="preserve">RM CT Carbón II Unidades 2 y 4    </t>
    </r>
    <r>
      <rPr>
        <vertAlign val="superscript"/>
        <sz val="9"/>
        <rFont val="Montserrat"/>
      </rPr>
      <t xml:space="preserve"> 1_/</t>
    </r>
  </si>
  <si>
    <r>
      <t xml:space="preserve">RM CT Emilio Portes Gil Unidad 4    </t>
    </r>
    <r>
      <rPr>
        <vertAlign val="superscript"/>
        <sz val="9"/>
        <rFont val="Montserrat"/>
      </rPr>
      <t xml:space="preserve"> 1_/</t>
    </r>
  </si>
  <si>
    <r>
      <t xml:space="preserve">RM CT Francisco Pérez Ríos Unidad 5     </t>
    </r>
    <r>
      <rPr>
        <vertAlign val="superscript"/>
        <sz val="9"/>
        <rFont val="Montserrat"/>
      </rPr>
      <t>1_/</t>
    </r>
  </si>
  <si>
    <r>
      <t xml:space="preserve">RM CT Pdte. Adolfo López Mateos Unidades 3, 4, 5 y 6     </t>
    </r>
    <r>
      <rPr>
        <vertAlign val="superscript"/>
        <sz val="9"/>
        <rFont val="Montserrat"/>
      </rPr>
      <t>1_/</t>
    </r>
  </si>
  <si>
    <r>
      <t xml:space="preserve">RM CT Pdte. Plutarco Elías Calles Unidades 1 y 2     </t>
    </r>
    <r>
      <rPr>
        <vertAlign val="superscript"/>
        <sz val="9"/>
        <rFont val="Montserrat"/>
      </rPr>
      <t>1_/</t>
    </r>
  </si>
  <si>
    <r>
      <t xml:space="preserve">SE 811 Noroeste     </t>
    </r>
    <r>
      <rPr>
        <vertAlign val="superscript"/>
        <sz val="9"/>
        <rFont val="Montserrat"/>
      </rPr>
      <t>1_/</t>
    </r>
  </si>
  <si>
    <r>
      <t xml:space="preserve">SE 812 Golfo Norte    </t>
    </r>
    <r>
      <rPr>
        <vertAlign val="superscript"/>
        <sz val="9"/>
        <rFont val="Montserrat"/>
      </rPr>
      <t xml:space="preserve"> 1_/</t>
    </r>
  </si>
  <si>
    <r>
      <t xml:space="preserve">SE 813 División Bajío     </t>
    </r>
    <r>
      <rPr>
        <vertAlign val="superscript"/>
        <sz val="9"/>
        <rFont val="Montserrat"/>
      </rPr>
      <t>1_/</t>
    </r>
  </si>
  <si>
    <r>
      <t xml:space="preserve">SLT 801 Altiplano     </t>
    </r>
    <r>
      <rPr>
        <vertAlign val="superscript"/>
        <sz val="9"/>
        <rFont val="Montserrat"/>
      </rPr>
      <t>1_/</t>
    </r>
  </si>
  <si>
    <r>
      <t xml:space="preserve">SLT 802 Tamaulipas    </t>
    </r>
    <r>
      <rPr>
        <vertAlign val="superscript"/>
        <sz val="9"/>
        <rFont val="Montserrat"/>
      </rPr>
      <t xml:space="preserve"> 1_/</t>
    </r>
  </si>
  <si>
    <r>
      <t xml:space="preserve">SLT 803 Noine    </t>
    </r>
    <r>
      <rPr>
        <vertAlign val="superscript"/>
        <sz val="9"/>
        <rFont val="Montserrat"/>
      </rPr>
      <t xml:space="preserve"> 1_/</t>
    </r>
  </si>
  <si>
    <r>
      <t xml:space="preserve">CE La Venta II    </t>
    </r>
    <r>
      <rPr>
        <vertAlign val="superscript"/>
        <sz val="9"/>
        <rFont val="Montserrat"/>
      </rPr>
      <t xml:space="preserve"> 1_/</t>
    </r>
  </si>
  <si>
    <r>
      <t xml:space="preserve">LT Red Asociada Transmisión de la CE La Venta II   </t>
    </r>
    <r>
      <rPr>
        <vertAlign val="superscript"/>
        <sz val="9"/>
        <rFont val="Montserrat"/>
      </rPr>
      <t xml:space="preserve"> 1_/</t>
    </r>
  </si>
  <si>
    <r>
      <t xml:space="preserve">SE 911 Noreste     </t>
    </r>
    <r>
      <rPr>
        <vertAlign val="superscript"/>
        <sz val="9"/>
        <rFont val="Montserrat"/>
      </rPr>
      <t>1_/</t>
    </r>
  </si>
  <si>
    <r>
      <t xml:space="preserve">SE 912 División Oriente     </t>
    </r>
    <r>
      <rPr>
        <vertAlign val="superscript"/>
        <sz val="9"/>
        <rFont val="Montserrat"/>
      </rPr>
      <t>1_/</t>
    </r>
  </si>
  <si>
    <r>
      <t xml:space="preserve">SE 915 Occidental    </t>
    </r>
    <r>
      <rPr>
        <vertAlign val="superscript"/>
        <sz val="9"/>
        <rFont val="Montserrat"/>
      </rPr>
      <t xml:space="preserve"> 1_/</t>
    </r>
  </si>
  <si>
    <r>
      <t xml:space="preserve">SLT 901 Pacífico     </t>
    </r>
    <r>
      <rPr>
        <vertAlign val="superscript"/>
        <sz val="9"/>
        <rFont val="Montserrat"/>
      </rPr>
      <t>1_/</t>
    </r>
  </si>
  <si>
    <r>
      <t xml:space="preserve">SLT 902 Istmo     </t>
    </r>
    <r>
      <rPr>
        <vertAlign val="superscript"/>
        <sz val="9"/>
        <rFont val="Montserrat"/>
      </rPr>
      <t>1_/</t>
    </r>
  </si>
  <si>
    <r>
      <t xml:space="preserve">SLT 903 Cabo - Norte    </t>
    </r>
    <r>
      <rPr>
        <vertAlign val="superscript"/>
        <sz val="9"/>
        <rFont val="Montserrat"/>
      </rPr>
      <t xml:space="preserve"> 1_/</t>
    </r>
  </si>
  <si>
    <r>
      <t xml:space="preserve">CCC Baja California    </t>
    </r>
    <r>
      <rPr>
        <vertAlign val="superscript"/>
        <sz val="9"/>
        <rFont val="Montserrat"/>
      </rPr>
      <t xml:space="preserve"> 1_/</t>
    </r>
  </si>
  <si>
    <r>
      <t xml:space="preserve">RFO Red de Fibra Óptica Proyecto Sur    </t>
    </r>
    <r>
      <rPr>
        <vertAlign val="superscript"/>
        <sz val="9"/>
        <rFont val="Montserrat"/>
      </rPr>
      <t xml:space="preserve"> 1_/</t>
    </r>
  </si>
  <si>
    <r>
      <t xml:space="preserve">RFO Red de Fibra Óptica Proyecto Centro  </t>
    </r>
    <r>
      <rPr>
        <vertAlign val="superscript"/>
        <sz val="9"/>
        <rFont val="Montserrat"/>
      </rPr>
      <t xml:space="preserve">   1_/</t>
    </r>
  </si>
  <si>
    <r>
      <t xml:space="preserve">RM CT Puerto Libertad Unidad 4     </t>
    </r>
    <r>
      <rPr>
        <vertAlign val="superscript"/>
        <sz val="9"/>
        <rFont val="Montserrat"/>
      </rPr>
      <t>1_/</t>
    </r>
  </si>
  <si>
    <r>
      <t xml:space="preserve">RM CT Valle de México Unidades 5, 6 y 7    </t>
    </r>
    <r>
      <rPr>
        <vertAlign val="superscript"/>
        <sz val="9"/>
        <rFont val="Montserrat"/>
      </rPr>
      <t xml:space="preserve"> 1_/</t>
    </r>
  </si>
  <si>
    <r>
      <t xml:space="preserve">RM CCC Samalayuca II     </t>
    </r>
    <r>
      <rPr>
        <vertAlign val="superscript"/>
        <sz val="9"/>
        <rFont val="Montserrat"/>
      </rPr>
      <t>1_/</t>
    </r>
  </si>
  <si>
    <r>
      <t xml:space="preserve">RM CCC El Sauz    </t>
    </r>
    <r>
      <rPr>
        <vertAlign val="superscript"/>
        <sz val="9"/>
        <rFont val="Montserrat"/>
      </rPr>
      <t xml:space="preserve"> 1_/</t>
    </r>
  </si>
  <si>
    <r>
      <t xml:space="preserve">RM CCC Huinalá II    </t>
    </r>
    <r>
      <rPr>
        <vertAlign val="superscript"/>
        <sz val="9"/>
        <rFont val="Montserrat"/>
      </rPr>
      <t xml:space="preserve"> 1_/</t>
    </r>
  </si>
  <si>
    <r>
      <t xml:space="preserve">SE 1004 Compensación Dinámica Área Central     </t>
    </r>
    <r>
      <rPr>
        <vertAlign val="superscript"/>
        <sz val="9"/>
        <rFont val="Montserrat"/>
      </rPr>
      <t>1_/</t>
    </r>
  </si>
  <si>
    <r>
      <t xml:space="preserve">LT Red Transmisión  Asociada a la CC San Lorenzo   </t>
    </r>
    <r>
      <rPr>
        <vertAlign val="superscript"/>
        <sz val="9"/>
        <rFont val="Montserrat"/>
      </rPr>
      <t xml:space="preserve"> 1_/</t>
    </r>
  </si>
  <si>
    <r>
      <t xml:space="preserve">SLT 1001 Red de Transmisión Baja-Nogales    </t>
    </r>
    <r>
      <rPr>
        <vertAlign val="superscript"/>
        <sz val="9"/>
        <rFont val="Montserrat"/>
      </rPr>
      <t xml:space="preserve"> 1_/</t>
    </r>
  </si>
  <si>
    <r>
      <t xml:space="preserve">RM CT Puerto Libertad Unidades 2 y 3    </t>
    </r>
    <r>
      <rPr>
        <vertAlign val="superscript"/>
        <sz val="9"/>
        <rFont val="Montserrat"/>
      </rPr>
      <t xml:space="preserve"> 1_/</t>
    </r>
  </si>
  <si>
    <r>
      <t xml:space="preserve">RM CT Punta Prieta Unidad 2     </t>
    </r>
    <r>
      <rPr>
        <vertAlign val="superscript"/>
        <sz val="9"/>
        <rFont val="Montserrat"/>
      </rPr>
      <t>1_/</t>
    </r>
  </si>
  <si>
    <r>
      <t xml:space="preserve">SE 1123 Norte     </t>
    </r>
    <r>
      <rPr>
        <vertAlign val="superscript"/>
        <sz val="9"/>
        <rFont val="Montserrat"/>
      </rPr>
      <t>1_/</t>
    </r>
  </si>
  <si>
    <r>
      <t xml:space="preserve">SE 1206 Conversión a 400 kV de la LT Mazatlán II - La Higuera     </t>
    </r>
    <r>
      <rPr>
        <vertAlign val="superscript"/>
        <sz val="9"/>
        <rFont val="Montserrat"/>
      </rPr>
      <t>1_/</t>
    </r>
  </si>
  <si>
    <r>
      <t xml:space="preserve">SE 1202 Suministro de Energía a la Zona Manzanillo     </t>
    </r>
    <r>
      <rPr>
        <vertAlign val="superscript"/>
        <sz val="9"/>
        <rFont val="Montserrat"/>
      </rPr>
      <t>1_/</t>
    </r>
  </si>
  <si>
    <r>
      <t xml:space="preserve">LT Red de Transmisión asociada a la CG Los Humeros II     </t>
    </r>
    <r>
      <rPr>
        <vertAlign val="superscript"/>
        <sz val="9"/>
        <rFont val="Montserrat"/>
      </rPr>
      <t>1_/</t>
    </r>
  </si>
  <si>
    <r>
      <t xml:space="preserve">LT Red de Transmisión asociada a la CI Guerrero Negro III    </t>
    </r>
    <r>
      <rPr>
        <vertAlign val="superscript"/>
        <sz val="9"/>
        <rFont val="Montserrat"/>
      </rPr>
      <t xml:space="preserve"> 1_/</t>
    </r>
  </si>
  <si>
    <r>
      <t xml:space="preserve">SE 1403 Compensación Capacitiva de las Áreas Noroeste - Norte     </t>
    </r>
    <r>
      <rPr>
        <vertAlign val="superscript"/>
        <sz val="9"/>
        <rFont val="Montserrat"/>
      </rPr>
      <t>1_/</t>
    </r>
  </si>
  <si>
    <r>
      <t xml:space="preserve">COMPROMISOS DE PROYECTOS DE INFRAESTRUCTURA PRODUCTIVA DE LARGO PLAZO DE INVERSIÓN DIRECTA EN OPERACIÓN   </t>
    </r>
    <r>
      <rPr>
        <b/>
        <vertAlign val="superscript"/>
        <sz val="12"/>
        <color indexed="9"/>
        <rFont val="Montserrat"/>
      </rPr>
      <t xml:space="preserve">p_/ </t>
    </r>
  </si>
  <si>
    <r>
      <t xml:space="preserve">(Millones de pesos a precios de 2024) </t>
    </r>
    <r>
      <rPr>
        <b/>
        <vertAlign val="superscript"/>
        <sz val="12"/>
        <color theme="0"/>
        <rFont val="Montserrat"/>
      </rPr>
      <t xml:space="preserve"> *_/</t>
    </r>
  </si>
  <si>
    <t>&gt;500 = La variación es mayor a 500 por ciento.</t>
  </si>
  <si>
    <t>* _/ El tipo de cambio utilizado es de 18.2215 correspondiente al cierre de junio de 2024.</t>
  </si>
  <si>
    <t>1_/ Proyectos en operación que concluyeron sus obligaciones financieras como Pidiregas.</t>
  </si>
  <si>
    <r>
      <t xml:space="preserve">FLUJO NETO DE PROYECTOS DE INFRAESTRUCTURA PRODUCTIVA DE LARGO PLAZO DE INVERSION CONDICIONADA EN OPERACIÓN </t>
    </r>
    <r>
      <rPr>
        <b/>
        <vertAlign val="superscript"/>
        <sz val="12"/>
        <color theme="0"/>
        <rFont val="Montserrat"/>
      </rPr>
      <t>P_/</t>
    </r>
  </si>
  <si>
    <r>
      <t xml:space="preserve">COMPROMISOS DE PROYECTOS DE INVERSION FINANCIADA DIRECTA Y CONDICIONADA RESPECTO A SU COSTO TOTAL ADJUDICADOS, EN CONSTRUCCIÓN Y OPERACIÓN  </t>
    </r>
    <r>
      <rPr>
        <b/>
        <vertAlign val="superscript"/>
        <sz val="12"/>
        <color theme="0"/>
        <rFont val="Montserrat"/>
      </rPr>
      <t>p_/</t>
    </r>
  </si>
  <si>
    <r>
      <t>(Millones de pesos a precios de 2024)</t>
    </r>
    <r>
      <rPr>
        <b/>
        <sz val="12"/>
        <color indexed="9"/>
        <rFont val="Montserrat"/>
      </rPr>
      <t xml:space="preserve"> *_/</t>
    </r>
  </si>
  <si>
    <r>
      <t xml:space="preserve">Red de Transmisión Asociada al CC Noreste    </t>
    </r>
    <r>
      <rPr>
        <vertAlign val="superscript"/>
        <sz val="9"/>
        <rFont val="Montserrat"/>
      </rPr>
      <t xml:space="preserve"> 1_/</t>
    </r>
  </si>
  <si>
    <r>
      <t xml:space="preserve">1805 Línea de Transmisión Huasteca - Monterrey    </t>
    </r>
    <r>
      <rPr>
        <vertAlign val="superscript"/>
        <sz val="9"/>
        <rFont val="Montserrat"/>
      </rPr>
      <t xml:space="preserve"> 1_/</t>
    </r>
  </si>
  <si>
    <r>
      <t xml:space="preserve">Topolobampo III    </t>
    </r>
    <r>
      <rPr>
        <vertAlign val="superscript"/>
        <sz val="9"/>
        <rFont val="Montserrat"/>
      </rPr>
      <t xml:space="preserve"> 1_/</t>
    </r>
  </si>
  <si>
    <t>*_/  El tipo de cambio utilizado es de 18.2215 correspondiente al cierre de junio de 2024.</t>
  </si>
  <si>
    <r>
      <t xml:space="preserve">VALOR PRESENTE NETO POR PROYECTO DE INVERSIÓN FINANCIADA DIRECTA  </t>
    </r>
    <r>
      <rPr>
        <b/>
        <vertAlign val="superscript"/>
        <sz val="12"/>
        <color theme="0"/>
        <rFont val="Montserrat"/>
      </rPr>
      <t>P_/</t>
    </r>
  </si>
  <si>
    <r>
      <t xml:space="preserve">Inicio de operaciones </t>
    </r>
    <r>
      <rPr>
        <b/>
        <vertAlign val="superscript"/>
        <sz val="9"/>
        <rFont val="Montserrat"/>
      </rPr>
      <t>3_/</t>
    </r>
  </si>
  <si>
    <r>
      <t xml:space="preserve">Término de obligaciones </t>
    </r>
    <r>
      <rPr>
        <b/>
        <vertAlign val="superscript"/>
        <sz val="9"/>
        <rFont val="Montserrat"/>
      </rPr>
      <t>4_/</t>
    </r>
    <r>
      <rPr>
        <b/>
        <sz val="9"/>
        <rFont val="Montserrat"/>
      </rPr>
      <t xml:space="preserve"> </t>
    </r>
  </si>
  <si>
    <r>
      <t xml:space="preserve">(Millones de pesos a precios de 2024)  </t>
    </r>
    <r>
      <rPr>
        <b/>
        <vertAlign val="superscript"/>
        <sz val="12"/>
        <color theme="0"/>
        <rFont val="Montserrat"/>
      </rPr>
      <t>1_/</t>
    </r>
  </si>
  <si>
    <t>1_/ El tipo de cambio utilizado para la presentación de la información en pesos es de 18.2215 el cual corresponde al cierre del segundo trimestre del 2024.</t>
  </si>
  <si>
    <t>2_/ El año de autorización corresponde al ejercicio fiscal en que el proyecto se incluyó por primera vez en el Presupuesto de Egresos de la Federación en la modalidad de Pidiregas.</t>
  </si>
  <si>
    <r>
      <t xml:space="preserve">VALOR PRESENTE NETO POR PROYECTO DE INVERSIÓN FINANCIADA CONDICIONADA </t>
    </r>
    <r>
      <rPr>
        <b/>
        <vertAlign val="superscript"/>
        <sz val="12"/>
        <color theme="0"/>
        <rFont val="Montserrat"/>
      </rPr>
      <t xml:space="preserve"> P_/</t>
    </r>
  </si>
  <si>
    <r>
      <t>Autorizados en 1997</t>
    </r>
    <r>
      <rPr>
        <b/>
        <vertAlign val="superscript"/>
        <sz val="9"/>
        <rFont val="Montserrat"/>
      </rPr>
      <t xml:space="preserve"> </t>
    </r>
  </si>
  <si>
    <t>2_/  El año de autorización corresponde al ejercicio fiscal en que el proyecto se incluyó por primera vez en el Presupuesto de Egresos de la Federación en la modalidad de Pidiregas.</t>
  </si>
  <si>
    <r>
      <t xml:space="preserve">Nombre del Proyecto </t>
    </r>
    <r>
      <rPr>
        <b/>
        <vertAlign val="superscript"/>
        <sz val="9"/>
        <rFont val="Montserrat"/>
      </rPr>
      <t>2_/</t>
    </r>
  </si>
  <si>
    <t>Inversión Condicionada *_/</t>
  </si>
  <si>
    <t>*_/ No se incluye el proyecto 45 CC Topolobampo III, en virtud de que tuvo su cierre financiero total en diciembre de 2023, así como su entrada en operación comercial en la misma fecha.</t>
  </si>
  <si>
    <t>607 Sistema Bajío - Oriental</t>
  </si>
  <si>
    <t>Líneas Centro</t>
  </si>
  <si>
    <t>Red de Fibra Óptica Proyecto Sur</t>
  </si>
  <si>
    <t>Red de Fibra Óptica Proyecto Centro</t>
  </si>
  <si>
    <t>Red de Fibra Óptica Proyecto Norte</t>
  </si>
  <si>
    <t>1206 Conversión a 400 kV de la LT Mazatlán II - La Higuera</t>
  </si>
  <si>
    <t>SLT 1201 Transmisión y Transformación de Baja California</t>
  </si>
  <si>
    <t>SE 1420 Distribución Norte</t>
  </si>
  <si>
    <t>SLT 1722 Distribución Sur</t>
  </si>
  <si>
    <t>SE 1701 Subestación Chimalpa II</t>
  </si>
  <si>
    <t>SLT 1802 Subestaciones y Líneas del 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</si>
</sst>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0.0_ ;[Red]\-#,##0.0\ "/>
    <numFmt numFmtId="165" formatCode="#,##0.00_ ;[Red]\-#,##0.00\ "/>
    <numFmt numFmtId="166" formatCode="#,##0.0_);[Red]\(#,##0.0\)"/>
    <numFmt numFmtId="167" formatCode="#,##0.00000000000000_);[Red]\(#,##0.00000000000000\)"/>
    <numFmt numFmtId="168" formatCode="_-* #,##0_-;\-* #,##0_-;_-* &quot;-&quot;??_-;_-@_-"/>
    <numFmt numFmtId="169" formatCode="0.0"/>
    <numFmt numFmtId="170" formatCode="#,##0.0_ ;\-#,##0.0\ "/>
    <numFmt numFmtId="171" formatCode="0.0000"/>
    <numFmt numFmtId="172" formatCode="#,##0.0"/>
    <numFmt numFmtId="173" formatCode="_-* #,##0.0_-;\-* #,##0.0_-;_-* &quot;-&quot;??_-;_-@_-"/>
    <numFmt numFmtId="174" formatCode="#,##0.0_);\(#,##0.0\)"/>
    <numFmt numFmtId="175" formatCode="_-* #,##0.0_-;\-* #,##0.0_-;_-* &quot;-&quot;?_-;_-@_-"/>
    <numFmt numFmtId="176" formatCode="_(* #,##0.0_);_(* \(#,##0.0\);_(* &quot;-&quot;?_);_(@_)"/>
    <numFmt numFmtId="177" formatCode="0.000"/>
    <numFmt numFmtId="178" formatCode="_(* #,##0.00_);_(* \(#,##0.00\);_(* &quot;-&quot;??_);_(@_)"/>
  </numFmts>
  <fonts count="61"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10"/>
      <name val="Arial"/>
      <family val="2"/>
    </font>
    <font>
      <b/>
      <sz val="12"/>
      <color theme="0"/>
      <name val="Arial"/>
      <family val="2"/>
    </font>
    <font>
      <sz val="8"/>
      <name val="Arial"/>
      <family val="2"/>
    </font>
    <font>
      <b/>
      <sz val="8"/>
      <name val="Arial"/>
      <family val="2"/>
    </font>
    <font>
      <sz val="7"/>
      <color indexed="8"/>
      <name val="Montserrat"/>
    </font>
    <font>
      <sz val="8"/>
      <color theme="1"/>
      <name val="Calibri"/>
      <family val="2"/>
      <scheme val="minor"/>
    </font>
    <font>
      <sz val="8"/>
      <color indexed="8"/>
      <name val="Montserrat"/>
    </font>
    <font>
      <sz val="12"/>
      <name val="Arial"/>
      <family val="2"/>
    </font>
    <font>
      <sz val="9"/>
      <name val="Arial"/>
      <family val="2"/>
    </font>
    <font>
      <b/>
      <sz val="11"/>
      <name val="Arial"/>
      <family val="2"/>
    </font>
    <font>
      <b/>
      <sz val="11"/>
      <color theme="1"/>
      <name val="Arial"/>
      <family val="2"/>
    </font>
    <font>
      <sz val="11"/>
      <name val="Arial"/>
      <family val="2"/>
    </font>
    <font>
      <b/>
      <sz val="14"/>
      <name val="Arial"/>
      <family val="2"/>
    </font>
    <font>
      <sz val="11"/>
      <color theme="1"/>
      <name val="Arial"/>
      <family val="2"/>
    </font>
    <font>
      <sz val="9"/>
      <color theme="1"/>
      <name val="Calibri"/>
      <family val="2"/>
      <scheme val="minor"/>
    </font>
    <font>
      <sz val="14"/>
      <name val="Arial"/>
      <family val="2"/>
    </font>
    <font>
      <sz val="14"/>
      <color theme="0"/>
      <name val="Arial"/>
      <family val="2"/>
    </font>
    <font>
      <sz val="11"/>
      <color theme="0" tint="-0.14999847407452621"/>
      <name val="Arial"/>
      <family val="2"/>
    </font>
    <font>
      <sz val="8"/>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6"/>
      <name val="Arial"/>
      <family val="2"/>
    </font>
    <font>
      <sz val="14"/>
      <color indexed="22"/>
      <name val="Arial"/>
      <family val="2"/>
    </font>
    <font>
      <b/>
      <sz val="9"/>
      <color indexed="81"/>
      <name val="Tahoma"/>
      <family val="2"/>
    </font>
    <font>
      <sz val="12"/>
      <color theme="0"/>
      <name val="Arial"/>
      <family val="2"/>
    </font>
    <font>
      <sz val="7"/>
      <name val="Arial"/>
      <family val="2"/>
    </font>
    <font>
      <b/>
      <sz val="13"/>
      <color theme="0"/>
      <name val="Montserrat"/>
    </font>
    <font>
      <b/>
      <sz val="13"/>
      <color indexed="23"/>
      <name val="Montserrat"/>
    </font>
    <font>
      <b/>
      <sz val="13"/>
      <color theme="1"/>
      <name val="Montserrat"/>
    </font>
    <font>
      <b/>
      <sz val="9"/>
      <color theme="0"/>
      <name val="Montserrat"/>
    </font>
    <font>
      <sz val="9"/>
      <color theme="0"/>
      <name val="Montserrat"/>
    </font>
    <font>
      <b/>
      <sz val="12"/>
      <color theme="0"/>
      <name val="Montserrat"/>
    </font>
    <font>
      <b/>
      <vertAlign val="superscript"/>
      <sz val="12"/>
      <color theme="0"/>
      <name val="Montserrat"/>
    </font>
    <font>
      <sz val="12"/>
      <color theme="0"/>
      <name val="Montserrat"/>
    </font>
    <font>
      <sz val="8"/>
      <name val="Montserrat"/>
    </font>
    <font>
      <sz val="10"/>
      <name val="Montserrat"/>
    </font>
    <font>
      <sz val="9"/>
      <name val="Montserrat"/>
    </font>
    <font>
      <sz val="9"/>
      <color indexed="8"/>
      <name val="Montserrat"/>
    </font>
    <font>
      <vertAlign val="superscript"/>
      <sz val="9"/>
      <name val="Montserrat"/>
    </font>
    <font>
      <b/>
      <sz val="9"/>
      <name val="Montserrat"/>
    </font>
    <font>
      <sz val="9"/>
      <color theme="1"/>
      <name val="Montserrat"/>
    </font>
    <font>
      <b/>
      <sz val="9"/>
      <color theme="1"/>
      <name val="Montserrat"/>
    </font>
    <font>
      <vertAlign val="superscript"/>
      <sz val="9"/>
      <color theme="1"/>
      <name val="Montserrat"/>
    </font>
    <font>
      <b/>
      <sz val="9"/>
      <color indexed="8"/>
      <name val="Montserrat"/>
    </font>
    <font>
      <b/>
      <vertAlign val="superscript"/>
      <sz val="9"/>
      <color indexed="8"/>
      <name val="Montserrat"/>
    </font>
    <font>
      <b/>
      <vertAlign val="superscript"/>
      <sz val="9"/>
      <name val="Montserrat"/>
    </font>
    <font>
      <b/>
      <sz val="12"/>
      <name val="Montserrat"/>
    </font>
    <font>
      <sz val="7"/>
      <name val="Montserrat"/>
    </font>
    <font>
      <b/>
      <sz val="12"/>
      <color indexed="23"/>
      <name val="Montserrat"/>
    </font>
    <font>
      <b/>
      <vertAlign val="superscript"/>
      <sz val="12"/>
      <color indexed="9"/>
      <name val="Montserrat"/>
    </font>
    <font>
      <sz val="12"/>
      <color theme="1"/>
      <name val="Montserrat"/>
    </font>
    <font>
      <sz val="9"/>
      <color rgb="FFFF0000"/>
      <name val="Montserrat"/>
    </font>
    <font>
      <b/>
      <sz val="12"/>
      <color indexed="23"/>
      <name val="Soberana Titular"/>
      <family val="3"/>
    </font>
    <font>
      <b/>
      <sz val="12"/>
      <color indexed="9"/>
      <name val="Montserrat"/>
    </font>
    <font>
      <sz val="9"/>
      <color indexed="9"/>
      <name val="Montserrat"/>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0"/>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8" fontId="3" fillId="0" borderId="0" applyFont="0" applyFill="0" applyBorder="0" applyAlignment="0" applyProtection="0"/>
    <xf numFmtId="169" fontId="3" fillId="0" borderId="0"/>
    <xf numFmtId="0" fontId="3" fillId="0" borderId="0"/>
  </cellStyleXfs>
  <cellXfs count="395">
    <xf numFmtId="0" fontId="0" fillId="0" borderId="0" xfId="0"/>
    <xf numFmtId="0" fontId="3" fillId="0" borderId="0" xfId="3"/>
    <xf numFmtId="0" fontId="0" fillId="0" borderId="0" xfId="0" applyAlignment="1">
      <alignment horizontal="left" indent="1"/>
    </xf>
    <xf numFmtId="0" fontId="4" fillId="0" borderId="0" xfId="3" applyFont="1"/>
    <xf numFmtId="0" fontId="4" fillId="0" borderId="0" xfId="3" applyFont="1" applyAlignment="1">
      <alignment horizontal="left" indent="1"/>
    </xf>
    <xf numFmtId="0" fontId="2" fillId="0" borderId="0" xfId="0" applyFont="1"/>
    <xf numFmtId="0" fontId="0" fillId="0" borderId="0" xfId="0" quotePrefix="1" applyAlignment="1">
      <alignment horizontal="left" indent="1"/>
    </xf>
    <xf numFmtId="49" fontId="3" fillId="0" borderId="0" xfId="3" applyNumberFormat="1"/>
    <xf numFmtId="49" fontId="3" fillId="0" borderId="0" xfId="3" applyNumberFormat="1" applyAlignment="1">
      <alignment vertical="center"/>
    </xf>
    <xf numFmtId="0" fontId="6" fillId="0" borderId="0" xfId="3" applyFont="1" applyAlignment="1">
      <alignment horizontal="center" vertical="center"/>
    </xf>
    <xf numFmtId="0" fontId="3" fillId="0" borderId="0" xfId="3" applyAlignment="1">
      <alignment horizontal="right"/>
    </xf>
    <xf numFmtId="40" fontId="7" fillId="0" borderId="0" xfId="3" applyNumberFormat="1" applyFont="1" applyAlignment="1">
      <alignment horizontal="center"/>
    </xf>
    <xf numFmtId="0" fontId="6" fillId="0" borderId="0" xfId="0" applyFont="1" applyAlignment="1">
      <alignment horizontal="right"/>
    </xf>
    <xf numFmtId="0" fontId="6" fillId="0" borderId="0" xfId="3" applyFont="1" applyAlignment="1">
      <alignment horizontal="center" wrapText="1"/>
    </xf>
    <xf numFmtId="1" fontId="0" fillId="0" borderId="0" xfId="0" applyNumberFormat="1"/>
    <xf numFmtId="14" fontId="0" fillId="0" borderId="0" xfId="0" applyNumberFormat="1"/>
    <xf numFmtId="43" fontId="0" fillId="0" borderId="0" xfId="1" applyFont="1" applyAlignment="1">
      <alignment horizontal="left" indent="1"/>
    </xf>
    <xf numFmtId="165" fontId="0" fillId="0" borderId="0" xfId="0" applyNumberFormat="1"/>
    <xf numFmtId="43" fontId="0" fillId="0" borderId="0" xfId="0" applyNumberFormat="1" applyAlignment="1">
      <alignment horizontal="left" indent="1"/>
    </xf>
    <xf numFmtId="0" fontId="0" fillId="0" borderId="3" xfId="0" quotePrefix="1" applyBorder="1" applyAlignment="1">
      <alignment horizontal="left" indent="1"/>
    </xf>
    <xf numFmtId="1" fontId="0" fillId="0" borderId="0" xfId="1" applyNumberFormat="1" applyFont="1" applyBorder="1"/>
    <xf numFmtId="0" fontId="0" fillId="0" borderId="0" xfId="0" applyAlignment="1">
      <alignment horizontal="left"/>
    </xf>
    <xf numFmtId="49" fontId="8" fillId="0" borderId="0" xfId="0" applyNumberFormat="1" applyFont="1" applyAlignment="1">
      <alignment horizontal="center" vertical="center"/>
    </xf>
    <xf numFmtId="168" fontId="0" fillId="0" borderId="0" xfId="1" applyNumberFormat="1" applyFont="1" applyBorder="1"/>
    <xf numFmtId="0" fontId="9" fillId="0" borderId="0" xfId="0" applyFont="1" applyAlignment="1">
      <alignment horizontal="center"/>
    </xf>
    <xf numFmtId="49" fontId="10" fillId="0" borderId="0" xfId="0" applyNumberFormat="1" applyFont="1" applyAlignment="1">
      <alignment horizontal="center" vertical="center"/>
    </xf>
    <xf numFmtId="168" fontId="9" fillId="0" borderId="0" xfId="1" applyNumberFormat="1" applyFont="1" applyFill="1" applyBorder="1" applyAlignment="1">
      <alignment horizontal="center"/>
    </xf>
    <xf numFmtId="43" fontId="11" fillId="0" borderId="0" xfId="1" applyFont="1" applyFill="1" applyAlignment="1"/>
    <xf numFmtId="0" fontId="11" fillId="0" borderId="0" xfId="0" applyFont="1"/>
    <xf numFmtId="43" fontId="11" fillId="0" borderId="0" xfId="1" applyFont="1" applyAlignment="1"/>
    <xf numFmtId="0" fontId="12" fillId="2" borderId="0" xfId="0" applyFont="1" applyFill="1"/>
    <xf numFmtId="0" fontId="12" fillId="2" borderId="0" xfId="0" applyFont="1" applyFill="1" applyAlignment="1">
      <alignment horizontal="centerContinuous"/>
    </xf>
    <xf numFmtId="49" fontId="12" fillId="2" borderId="5" xfId="0" applyNumberFormat="1" applyFont="1" applyFill="1" applyBorder="1" applyAlignment="1">
      <alignment horizontal="center"/>
    </xf>
    <xf numFmtId="49" fontId="12" fillId="0" borderId="5" xfId="0" applyNumberFormat="1" applyFont="1" applyBorder="1" applyAlignment="1">
      <alignment horizontal="center"/>
    </xf>
    <xf numFmtId="170" fontId="14" fillId="0" borderId="0" xfId="1" applyNumberFormat="1" applyFont="1"/>
    <xf numFmtId="43" fontId="13" fillId="2" borderId="0" xfId="1" applyFont="1" applyFill="1"/>
    <xf numFmtId="0" fontId="16" fillId="0" borderId="0" xfId="0" applyFont="1"/>
    <xf numFmtId="169" fontId="17" fillId="0" borderId="0" xfId="1" applyNumberFormat="1" applyFont="1" applyFill="1" applyAlignment="1">
      <alignment horizontal="right"/>
    </xf>
    <xf numFmtId="169" fontId="15" fillId="0" borderId="0" xfId="0" applyNumberFormat="1" applyFont="1" applyAlignment="1">
      <alignment horizontal="right"/>
    </xf>
    <xf numFmtId="0" fontId="17" fillId="0" borderId="0" xfId="0" applyFont="1" applyAlignment="1">
      <alignment horizontal="right"/>
    </xf>
    <xf numFmtId="0" fontId="0" fillId="0" borderId="0" xfId="0" applyAlignment="1">
      <alignment horizontal="right"/>
    </xf>
    <xf numFmtId="0" fontId="18" fillId="0" borderId="0" xfId="0" applyFont="1"/>
    <xf numFmtId="0" fontId="19" fillId="0" borderId="0" xfId="3" applyFont="1" applyAlignment="1">
      <alignment vertical="center"/>
    </xf>
    <xf numFmtId="171" fontId="20" fillId="0" borderId="0" xfId="3" applyNumberFormat="1" applyFont="1" applyAlignment="1">
      <alignment horizontal="center" vertical="center"/>
    </xf>
    <xf numFmtId="171" fontId="21" fillId="0" borderId="0" xfId="3" applyNumberFormat="1" applyFont="1" applyAlignment="1">
      <alignment vertical="center"/>
    </xf>
    <xf numFmtId="0" fontId="22" fillId="0" borderId="0" xfId="3" applyFont="1" applyAlignment="1">
      <alignment vertical="center"/>
    </xf>
    <xf numFmtId="0" fontId="6" fillId="0" borderId="0" xfId="3" applyFont="1" applyAlignment="1">
      <alignment vertical="center"/>
    </xf>
    <xf numFmtId="172" fontId="3" fillId="0" borderId="0" xfId="3" applyNumberFormat="1" applyAlignment="1">
      <alignment vertical="center"/>
    </xf>
    <xf numFmtId="0" fontId="3" fillId="0" borderId="0" xfId="3" applyAlignment="1">
      <alignment vertical="center"/>
    </xf>
    <xf numFmtId="173" fontId="3" fillId="0" borderId="0" xfId="1" applyNumberFormat="1" applyFont="1" applyFill="1" applyAlignment="1">
      <alignment vertical="center"/>
    </xf>
    <xf numFmtId="172" fontId="12" fillId="0" borderId="0" xfId="3" applyNumberFormat="1" applyFont="1" applyAlignment="1">
      <alignment vertical="center"/>
    </xf>
    <xf numFmtId="0" fontId="12" fillId="0" borderId="0" xfId="3" applyFont="1" applyAlignment="1">
      <alignment vertical="center"/>
    </xf>
    <xf numFmtId="1" fontId="12" fillId="0" borderId="0" xfId="3" applyNumberFormat="1" applyFont="1" applyAlignment="1">
      <alignment vertical="center"/>
    </xf>
    <xf numFmtId="0" fontId="24" fillId="0" borderId="0" xfId="3" applyFont="1" applyAlignment="1">
      <alignment vertical="center"/>
    </xf>
    <xf numFmtId="173" fontId="25" fillId="0" borderId="0" xfId="5" applyNumberFormat="1" applyFont="1" applyFill="1" applyBorder="1" applyAlignment="1">
      <alignment vertical="center"/>
    </xf>
    <xf numFmtId="173" fontId="26" fillId="0" borderId="0" xfId="5" applyNumberFormat="1" applyFont="1" applyFill="1" applyBorder="1" applyAlignment="1">
      <alignment vertical="center"/>
    </xf>
    <xf numFmtId="1" fontId="6" fillId="0" borderId="0" xfId="3" applyNumberFormat="1" applyFont="1" applyAlignment="1">
      <alignment vertical="center"/>
    </xf>
    <xf numFmtId="172" fontId="6" fillId="0" borderId="0" xfId="3" applyNumberFormat="1" applyFont="1" applyAlignment="1">
      <alignment vertical="center"/>
    </xf>
    <xf numFmtId="0" fontId="3" fillId="0" borderId="0" xfId="3" applyAlignment="1">
      <alignment horizontal="left" vertical="center"/>
    </xf>
    <xf numFmtId="173" fontId="3" fillId="0" borderId="0" xfId="3" applyNumberFormat="1" applyAlignment="1">
      <alignment vertical="center"/>
    </xf>
    <xf numFmtId="175" fontId="3" fillId="0" borderId="0" xfId="3" applyNumberFormat="1" applyAlignment="1">
      <alignment vertical="center"/>
    </xf>
    <xf numFmtId="0" fontId="27" fillId="0" borderId="0" xfId="3" applyFont="1" applyAlignment="1">
      <alignment vertical="center"/>
    </xf>
    <xf numFmtId="0" fontId="28" fillId="0" borderId="0" xfId="3" applyFont="1" applyAlignment="1">
      <alignment vertical="center"/>
    </xf>
    <xf numFmtId="0" fontId="15" fillId="0" borderId="0" xfId="3" applyFont="1" applyAlignment="1">
      <alignment vertical="center"/>
    </xf>
    <xf numFmtId="164" fontId="15" fillId="0" borderId="0" xfId="3" applyNumberFormat="1" applyFont="1" applyAlignment="1">
      <alignment horizontal="right" vertical="center"/>
    </xf>
    <xf numFmtId="0" fontId="11" fillId="0" borderId="0" xfId="3" applyFont="1" applyAlignment="1">
      <alignment vertical="center"/>
    </xf>
    <xf numFmtId="0" fontId="11" fillId="0" borderId="0" xfId="3" applyFont="1" applyAlignment="1">
      <alignment horizontal="center" vertical="center"/>
    </xf>
    <xf numFmtId="9" fontId="11" fillId="0" borderId="0" xfId="2" applyFont="1" applyFill="1" applyAlignment="1">
      <alignment vertical="center"/>
    </xf>
    <xf numFmtId="173" fontId="11" fillId="0" borderId="0" xfId="1" applyNumberFormat="1" applyFont="1" applyFill="1" applyAlignment="1">
      <alignment vertical="center"/>
    </xf>
    <xf numFmtId="175" fontId="11" fillId="0" borderId="0" xfId="3" applyNumberFormat="1" applyFont="1" applyAlignment="1">
      <alignment vertical="center"/>
    </xf>
    <xf numFmtId="9" fontId="6" fillId="0" borderId="0" xfId="2" applyFont="1" applyFill="1" applyAlignment="1">
      <alignment vertical="center"/>
    </xf>
    <xf numFmtId="173" fontId="6" fillId="0" borderId="0" xfId="1" applyNumberFormat="1" applyFont="1" applyFill="1" applyAlignment="1">
      <alignment vertical="center"/>
    </xf>
    <xf numFmtId="43" fontId="6" fillId="0" borderId="0" xfId="3" applyNumberFormat="1" applyFont="1" applyAlignment="1">
      <alignment vertical="center"/>
    </xf>
    <xf numFmtId="9" fontId="6" fillId="0" borderId="0" xfId="2" applyFont="1" applyAlignment="1">
      <alignment vertical="center"/>
    </xf>
    <xf numFmtId="0" fontId="30" fillId="0" borderId="0" xfId="3" applyFont="1" applyAlignment="1">
      <alignment vertical="center"/>
    </xf>
    <xf numFmtId="171" fontId="11" fillId="0" borderId="0" xfId="3" applyNumberFormat="1" applyFont="1" applyAlignment="1">
      <alignment vertical="center"/>
    </xf>
    <xf numFmtId="0" fontId="4" fillId="0" borderId="0" xfId="3" applyFont="1" applyAlignment="1">
      <alignment horizontal="center" vertical="center"/>
    </xf>
    <xf numFmtId="0" fontId="3" fillId="0" borderId="0" xfId="3" applyAlignment="1">
      <alignment horizontal="center" vertical="center"/>
    </xf>
    <xf numFmtId="15" fontId="3" fillId="0" borderId="0" xfId="3" applyNumberFormat="1" applyAlignment="1">
      <alignment horizontal="center" vertical="center"/>
    </xf>
    <xf numFmtId="176" fontId="3" fillId="0" borderId="0" xfId="3" applyNumberFormat="1" applyAlignment="1">
      <alignment horizontal="center" vertical="center"/>
    </xf>
    <xf numFmtId="0" fontId="3" fillId="3" borderId="0" xfId="3" applyFill="1" applyAlignment="1">
      <alignment vertical="center"/>
    </xf>
    <xf numFmtId="176" fontId="3" fillId="0" borderId="0" xfId="3" applyNumberFormat="1" applyAlignment="1">
      <alignment vertical="center"/>
    </xf>
    <xf numFmtId="1" fontId="3" fillId="0" borderId="0" xfId="3" applyNumberFormat="1" applyAlignment="1">
      <alignment horizontal="center" vertical="center"/>
    </xf>
    <xf numFmtId="0" fontId="4" fillId="0" borderId="0" xfId="3" applyFont="1" applyAlignment="1">
      <alignment vertical="center"/>
    </xf>
    <xf numFmtId="0" fontId="31" fillId="0" borderId="0" xfId="3" applyFont="1" applyAlignment="1">
      <alignment horizontal="justify" vertical="center" wrapText="1"/>
    </xf>
    <xf numFmtId="0" fontId="31" fillId="0" borderId="0" xfId="3" applyFont="1" applyAlignment="1">
      <alignment horizontal="left" vertical="center"/>
    </xf>
    <xf numFmtId="172" fontId="31" fillId="0" borderId="0" xfId="3" applyNumberFormat="1" applyFont="1" applyAlignment="1">
      <alignment horizontal="right" vertical="center"/>
    </xf>
    <xf numFmtId="17" fontId="31" fillId="0" borderId="0" xfId="3" applyNumberFormat="1" applyFont="1" applyAlignment="1">
      <alignment horizontal="center" vertical="center"/>
    </xf>
    <xf numFmtId="0" fontId="31" fillId="0" borderId="0" xfId="3" applyFont="1" applyAlignment="1">
      <alignment horizontal="center" vertical="center"/>
    </xf>
    <xf numFmtId="0" fontId="31" fillId="0" borderId="0" xfId="3" applyFont="1" applyAlignment="1">
      <alignment vertical="center"/>
    </xf>
    <xf numFmtId="166" fontId="3" fillId="0" borderId="0" xfId="3" applyNumberFormat="1" applyAlignment="1">
      <alignment vertical="center"/>
    </xf>
    <xf numFmtId="0" fontId="3" fillId="0" borderId="0" xfId="3" quotePrefix="1" applyAlignment="1">
      <alignment vertical="center"/>
    </xf>
    <xf numFmtId="177" fontId="3" fillId="0" borderId="0" xfId="3" applyNumberFormat="1" applyAlignment="1">
      <alignment horizontal="right" vertical="center"/>
    </xf>
    <xf numFmtId="1" fontId="23" fillId="0" borderId="0" xfId="3" applyNumberFormat="1" applyFont="1" applyAlignment="1">
      <alignment horizontal="center" vertical="center"/>
    </xf>
    <xf numFmtId="177" fontId="12" fillId="0" borderId="0" xfId="3" applyNumberFormat="1" applyFont="1" applyAlignment="1">
      <alignment horizontal="right" vertical="center"/>
    </xf>
    <xf numFmtId="0" fontId="12" fillId="0" borderId="0" xfId="3" applyFont="1" applyAlignment="1">
      <alignment horizontal="center" vertical="center"/>
    </xf>
    <xf numFmtId="0" fontId="15" fillId="0" borderId="0" xfId="3" quotePrefix="1" applyFont="1" applyAlignment="1">
      <alignment vertical="center"/>
    </xf>
    <xf numFmtId="172" fontId="3" fillId="0" borderId="0" xfId="1" applyNumberFormat="1" applyFont="1" applyFill="1" applyAlignment="1">
      <alignment vertical="center"/>
    </xf>
    <xf numFmtId="172" fontId="6" fillId="0" borderId="0" xfId="1" applyNumberFormat="1" applyFont="1" applyFill="1" applyBorder="1" applyAlignment="1">
      <alignment vertical="center"/>
    </xf>
    <xf numFmtId="0" fontId="34" fillId="0" borderId="0" xfId="0" applyFont="1" applyAlignment="1">
      <alignment horizontal="left" wrapText="1"/>
    </xf>
    <xf numFmtId="0" fontId="3" fillId="0" borderId="6" xfId="3" applyBorder="1"/>
    <xf numFmtId="0" fontId="34" fillId="0" borderId="7" xfId="0" applyFont="1" applyBorder="1" applyAlignment="1">
      <alignment horizontal="center"/>
    </xf>
    <xf numFmtId="0" fontId="0" fillId="0" borderId="7" xfId="0" applyBorder="1"/>
    <xf numFmtId="1" fontId="37" fillId="4" borderId="0" xfId="3" applyNumberFormat="1" applyFont="1" applyFill="1" applyAlignment="1">
      <alignment horizontal="left" vertical="center"/>
    </xf>
    <xf numFmtId="0" fontId="37" fillId="4" borderId="0" xfId="3" applyFont="1" applyFill="1" applyAlignment="1">
      <alignment vertical="top"/>
    </xf>
    <xf numFmtId="0" fontId="37" fillId="4" borderId="0" xfId="3" applyFont="1" applyFill="1" applyAlignment="1">
      <alignment horizontal="left" vertical="top"/>
    </xf>
    <xf numFmtId="2" fontId="37" fillId="4" borderId="0" xfId="3" applyNumberFormat="1" applyFont="1" applyFill="1" applyAlignment="1">
      <alignment horizontal="left" vertical="center"/>
    </xf>
    <xf numFmtId="0" fontId="37" fillId="4" borderId="0" xfId="0" applyFont="1" applyFill="1" applyAlignment="1">
      <alignment horizontal="left"/>
    </xf>
    <xf numFmtId="0" fontId="37" fillId="4" borderId="0" xfId="3" applyFont="1" applyFill="1" applyAlignment="1">
      <alignment horizontal="left"/>
    </xf>
    <xf numFmtId="0" fontId="39" fillId="4" borderId="0" xfId="3" applyFont="1" applyFill="1" applyAlignment="1">
      <alignment horizontal="left"/>
    </xf>
    <xf numFmtId="0" fontId="37" fillId="4" borderId="0" xfId="3" applyFont="1" applyFill="1"/>
    <xf numFmtId="0" fontId="37" fillId="4" borderId="0" xfId="3" applyFont="1" applyFill="1" applyAlignment="1">
      <alignment horizontal="left" indent="1"/>
    </xf>
    <xf numFmtId="0" fontId="42" fillId="0" borderId="0" xfId="3" applyFont="1" applyAlignment="1">
      <alignment horizontal="center" vertical="center"/>
    </xf>
    <xf numFmtId="0" fontId="42" fillId="0" borderId="0" xfId="3" applyFont="1" applyAlignment="1">
      <alignment horizontal="left"/>
    </xf>
    <xf numFmtId="0" fontId="49" fillId="0" borderId="0" xfId="3" applyFont="1" applyAlignment="1">
      <alignment horizontal="center"/>
    </xf>
    <xf numFmtId="0" fontId="49" fillId="0" borderId="0" xfId="3" applyFont="1" applyAlignment="1">
      <alignment horizontal="center" vertical="center"/>
    </xf>
    <xf numFmtId="0" fontId="45" fillId="0" borderId="0" xfId="3" applyFont="1" applyAlignment="1">
      <alignment horizontal="center" vertical="center"/>
    </xf>
    <xf numFmtId="0" fontId="49" fillId="0" borderId="0" xfId="3" applyFont="1" applyAlignment="1">
      <alignment horizontal="center" vertical="center" wrapText="1"/>
    </xf>
    <xf numFmtId="1" fontId="45" fillId="0" borderId="1" xfId="3" applyNumberFormat="1" applyFont="1" applyBorder="1" applyAlignment="1">
      <alignment horizontal="center"/>
    </xf>
    <xf numFmtId="49" fontId="49" fillId="0" borderId="1" xfId="3" applyNumberFormat="1" applyFont="1" applyBorder="1" applyAlignment="1">
      <alignment horizontal="center"/>
    </xf>
    <xf numFmtId="49" fontId="45" fillId="0" borderId="1" xfId="3" applyNumberFormat="1" applyFont="1" applyBorder="1" applyAlignment="1">
      <alignment horizontal="center"/>
    </xf>
    <xf numFmtId="0" fontId="49" fillId="0" borderId="1" xfId="3" applyFont="1" applyBorder="1" applyAlignment="1">
      <alignment horizontal="center" vertical="center"/>
    </xf>
    <xf numFmtId="49" fontId="42" fillId="0" borderId="8" xfId="3" applyNumberFormat="1" applyFont="1" applyBorder="1" applyAlignment="1">
      <alignment horizontal="center"/>
    </xf>
    <xf numFmtId="49" fontId="43" fillId="0" borderId="8" xfId="3" applyNumberFormat="1" applyFont="1" applyBorder="1" applyAlignment="1">
      <alignment horizontal="center"/>
    </xf>
    <xf numFmtId="0" fontId="43" fillId="0" borderId="8" xfId="3" applyFont="1" applyBorder="1" applyAlignment="1">
      <alignment horizontal="center" vertical="center"/>
    </xf>
    <xf numFmtId="49" fontId="41" fillId="0" borderId="0" xfId="3" applyNumberFormat="1" applyFont="1"/>
    <xf numFmtId="1" fontId="42" fillId="5" borderId="4" xfId="3" applyNumberFormat="1" applyFont="1" applyFill="1" applyBorder="1" applyAlignment="1">
      <alignment horizontal="center" vertical="center"/>
    </xf>
    <xf numFmtId="0" fontId="45" fillId="5" borderId="4" xfId="3" applyFont="1" applyFill="1" applyBorder="1" applyAlignment="1">
      <alignment horizontal="center" wrapText="1"/>
    </xf>
    <xf numFmtId="164" fontId="45" fillId="5" borderId="4" xfId="3" applyNumberFormat="1" applyFont="1" applyFill="1" applyBorder="1" applyAlignment="1">
      <alignment horizontal="center"/>
    </xf>
    <xf numFmtId="1" fontId="42" fillId="5" borderId="0" xfId="3" applyNumberFormat="1" applyFont="1" applyFill="1" applyBorder="1" applyAlignment="1">
      <alignment horizontal="center" vertical="center"/>
    </xf>
    <xf numFmtId="0" fontId="45" fillId="5" borderId="0" xfId="3" applyFont="1" applyFill="1" applyBorder="1" applyAlignment="1">
      <alignment horizontal="left" wrapText="1"/>
    </xf>
    <xf numFmtId="0" fontId="45" fillId="5" borderId="0" xfId="3" applyFont="1" applyFill="1" applyBorder="1" applyAlignment="1">
      <alignment horizontal="center" wrapText="1"/>
    </xf>
    <xf numFmtId="164" fontId="45" fillId="5" borderId="0" xfId="3" applyNumberFormat="1" applyFont="1" applyFill="1" applyBorder="1" applyAlignment="1">
      <alignment horizontal="center"/>
    </xf>
    <xf numFmtId="0" fontId="45" fillId="5" borderId="0" xfId="3" applyFont="1" applyFill="1" applyBorder="1" applyAlignment="1">
      <alignment wrapText="1"/>
    </xf>
    <xf numFmtId="1" fontId="42" fillId="5" borderId="0" xfId="0" applyNumberFormat="1" applyFont="1" applyFill="1" applyBorder="1" applyAlignment="1">
      <alignment horizontal="right"/>
    </xf>
    <xf numFmtId="0" fontId="42" fillId="5" borderId="0" xfId="3" applyFont="1" applyFill="1" applyBorder="1" applyAlignment="1">
      <alignment horizontal="center" wrapText="1"/>
    </xf>
    <xf numFmtId="164" fontId="42" fillId="5" borderId="0" xfId="3" applyNumberFormat="1" applyFont="1" applyFill="1" applyBorder="1" applyAlignment="1">
      <alignment horizontal="center"/>
    </xf>
    <xf numFmtId="164" fontId="42" fillId="5" borderId="0" xfId="0" applyNumberFormat="1" applyFont="1" applyFill="1" applyBorder="1" applyAlignment="1">
      <alignment horizontal="center"/>
    </xf>
    <xf numFmtId="0" fontId="46" fillId="5" borderId="0" xfId="0" applyFont="1" applyFill="1" applyBorder="1" applyAlignment="1">
      <alignment horizontal="left" indent="1"/>
    </xf>
    <xf numFmtId="0" fontId="45" fillId="5" borderId="0" xfId="3" applyFont="1" applyFill="1" applyBorder="1" applyAlignment="1">
      <alignment horizontal="left"/>
    </xf>
    <xf numFmtId="164" fontId="47" fillId="5" borderId="0" xfId="0" applyNumberFormat="1" applyFont="1" applyFill="1" applyBorder="1" applyAlignment="1">
      <alignment horizontal="center"/>
    </xf>
    <xf numFmtId="1" fontId="42" fillId="5" borderId="0" xfId="3" applyNumberFormat="1" applyFont="1" applyFill="1" applyBorder="1" applyAlignment="1">
      <alignment wrapText="1"/>
    </xf>
    <xf numFmtId="167" fontId="42" fillId="5" borderId="0" xfId="3" applyNumberFormat="1" applyFont="1" applyFill="1" applyBorder="1" applyAlignment="1">
      <alignment horizontal="left" indent="1"/>
    </xf>
    <xf numFmtId="0" fontId="46" fillId="5" borderId="0" xfId="0" applyFont="1" applyFill="1" applyBorder="1"/>
    <xf numFmtId="0" fontId="42" fillId="5" borderId="0" xfId="3" applyFont="1" applyFill="1" applyBorder="1" applyAlignment="1">
      <alignment horizontal="left"/>
    </xf>
    <xf numFmtId="1" fontId="42" fillId="5" borderId="0" xfId="3" applyNumberFormat="1" applyFont="1" applyFill="1" applyBorder="1"/>
    <xf numFmtId="1" fontId="42" fillId="5" borderId="6" xfId="0" applyNumberFormat="1" applyFont="1" applyFill="1" applyBorder="1" applyAlignment="1">
      <alignment horizontal="right"/>
    </xf>
    <xf numFmtId="0" fontId="46" fillId="5" borderId="6" xfId="0" applyFont="1" applyFill="1" applyBorder="1" applyAlignment="1">
      <alignment horizontal="left" indent="1"/>
    </xf>
    <xf numFmtId="164" fontId="42" fillId="5" borderId="6" xfId="3" applyNumberFormat="1" applyFont="1" applyFill="1" applyBorder="1" applyAlignment="1">
      <alignment horizontal="center"/>
    </xf>
    <xf numFmtId="164" fontId="42" fillId="5" borderId="6" xfId="0" applyNumberFormat="1" applyFont="1" applyFill="1" applyBorder="1" applyAlignment="1">
      <alignment horizontal="center"/>
    </xf>
    <xf numFmtId="0" fontId="52" fillId="4" borderId="0" xfId="3" applyFont="1" applyFill="1" applyAlignment="1">
      <alignment wrapText="1"/>
    </xf>
    <xf numFmtId="0" fontId="42" fillId="0" borderId="0" xfId="0" applyFont="1" applyAlignment="1">
      <alignment horizontal="left"/>
    </xf>
    <xf numFmtId="0" fontId="42" fillId="0" borderId="0" xfId="0" applyFont="1"/>
    <xf numFmtId="0" fontId="46" fillId="0" borderId="0" xfId="0" applyFont="1"/>
    <xf numFmtId="0" fontId="42" fillId="0" borderId="0" xfId="0" applyFont="1" applyAlignment="1">
      <alignment horizontal="left" vertical="center"/>
    </xf>
    <xf numFmtId="0" fontId="42" fillId="0" borderId="0" xfId="0" applyFont="1" applyAlignment="1">
      <alignment vertical="center"/>
    </xf>
    <xf numFmtId="0" fontId="42" fillId="0" borderId="0" xfId="0" applyFont="1" applyAlignment="1">
      <alignment vertical="top"/>
    </xf>
    <xf numFmtId="0" fontId="42" fillId="0" borderId="0" xfId="0" applyFont="1" applyAlignment="1">
      <alignment horizontal="center" vertical="top"/>
    </xf>
    <xf numFmtId="0" fontId="45" fillId="2" borderId="8" xfId="3" applyFont="1" applyFill="1" applyBorder="1" applyAlignment="1">
      <alignment horizontal="center" vertical="center"/>
    </xf>
    <xf numFmtId="0" fontId="45" fillId="2" borderId="8" xfId="3" quotePrefix="1" applyFont="1" applyFill="1" applyBorder="1" applyAlignment="1">
      <alignment horizontal="center"/>
    </xf>
    <xf numFmtId="0" fontId="45" fillId="2" borderId="8" xfId="3" applyFont="1" applyFill="1" applyBorder="1" applyAlignment="1">
      <alignment horizontal="center"/>
    </xf>
    <xf numFmtId="0" fontId="45" fillId="0" borderId="8" xfId="3" quotePrefix="1" applyFont="1" applyBorder="1" applyAlignment="1">
      <alignment horizontal="center"/>
    </xf>
    <xf numFmtId="49" fontId="42" fillId="2" borderId="0" xfId="3" applyNumberFormat="1" applyFont="1" applyFill="1" applyAlignment="1">
      <alignment horizontal="center"/>
    </xf>
    <xf numFmtId="49" fontId="53" fillId="2" borderId="0" xfId="3" applyNumberFormat="1" applyFont="1" applyFill="1" applyAlignment="1">
      <alignment horizontal="center"/>
    </xf>
    <xf numFmtId="49" fontId="40" fillId="2" borderId="0" xfId="3" applyNumberFormat="1" applyFont="1" applyFill="1" applyAlignment="1">
      <alignment horizontal="center"/>
    </xf>
    <xf numFmtId="49" fontId="53" fillId="0" borderId="0" xfId="3" applyNumberFormat="1" applyFont="1" applyAlignment="1">
      <alignment horizontal="center"/>
    </xf>
    <xf numFmtId="0" fontId="41" fillId="2" borderId="0" xfId="3" applyFont="1" applyFill="1"/>
    <xf numFmtId="0" fontId="3" fillId="2" borderId="0" xfId="3" applyFill="1"/>
    <xf numFmtId="0" fontId="45" fillId="2" borderId="1" xfId="0" applyFont="1" applyFill="1" applyBorder="1" applyAlignment="1">
      <alignment horizontal="center"/>
    </xf>
    <xf numFmtId="0" fontId="45" fillId="2" borderId="0" xfId="0" applyFont="1" applyFill="1"/>
    <xf numFmtId="0" fontId="45" fillId="2" borderId="4" xfId="0" applyFont="1" applyFill="1" applyBorder="1" applyAlignment="1">
      <alignment horizontal="center"/>
    </xf>
    <xf numFmtId="0" fontId="45" fillId="2" borderId="0" xfId="0" applyFont="1" applyFill="1" applyAlignment="1">
      <alignment horizontal="center"/>
    </xf>
    <xf numFmtId="0" fontId="45" fillId="2" borderId="0" xfId="0" applyFont="1" applyFill="1" applyAlignment="1">
      <alignment horizontal="center" vertical="center" wrapText="1"/>
    </xf>
    <xf numFmtId="0" fontId="45" fillId="2" borderId="0" xfId="3" applyFont="1" applyFill="1" applyAlignment="1">
      <alignment horizontal="center"/>
    </xf>
    <xf numFmtId="0" fontId="45" fillId="2" borderId="0" xfId="0" quotePrefix="1" applyFont="1" applyFill="1" applyBorder="1" applyAlignment="1">
      <alignment horizontal="center"/>
    </xf>
    <xf numFmtId="0" fontId="45" fillId="2" borderId="0" xfId="3" quotePrefix="1" applyFont="1" applyFill="1" applyBorder="1" applyAlignment="1">
      <alignment horizontal="center"/>
    </xf>
    <xf numFmtId="0" fontId="45" fillId="2" borderId="0" xfId="0" applyFont="1" applyFill="1" applyBorder="1" applyAlignment="1">
      <alignment horizontal="center"/>
    </xf>
    <xf numFmtId="0" fontId="45" fillId="0" borderId="0" xfId="0" quotePrefix="1" applyFont="1" applyBorder="1" applyAlignment="1">
      <alignment horizontal="center"/>
    </xf>
    <xf numFmtId="43" fontId="45" fillId="5" borderId="7" xfId="1" applyFont="1" applyFill="1" applyBorder="1" applyAlignment="1"/>
    <xf numFmtId="172" fontId="47" fillId="5" borderId="7" xfId="1" applyNumberFormat="1" applyFont="1" applyFill="1" applyBorder="1"/>
    <xf numFmtId="172" fontId="42" fillId="5" borderId="7" xfId="1" applyNumberFormat="1" applyFont="1" applyFill="1" applyBorder="1" applyAlignment="1">
      <alignment horizontal="right"/>
    </xf>
    <xf numFmtId="0" fontId="46" fillId="5" borderId="0" xfId="0" applyFont="1" applyFill="1" applyBorder="1" applyAlignment="1">
      <alignment horizontal="center"/>
    </xf>
    <xf numFmtId="0" fontId="46" fillId="5" borderId="0" xfId="0" applyFont="1" applyFill="1" applyBorder="1" applyAlignment="1">
      <alignment horizontal="left"/>
    </xf>
    <xf numFmtId="172" fontId="46" fillId="5" borderId="0" xfId="1" applyNumberFormat="1" applyFont="1" applyFill="1" applyBorder="1" applyAlignment="1">
      <alignment horizontal="right"/>
    </xf>
    <xf numFmtId="172" fontId="42" fillId="5" borderId="0" xfId="0" applyNumberFormat="1" applyFont="1" applyFill="1" applyBorder="1" applyAlignment="1">
      <alignment horizontal="right"/>
    </xf>
    <xf numFmtId="172" fontId="42" fillId="5" borderId="0" xfId="1" applyNumberFormat="1" applyFont="1" applyFill="1" applyBorder="1" applyAlignment="1">
      <alignment horizontal="right"/>
    </xf>
    <xf numFmtId="0" fontId="46" fillId="5" borderId="6" xfId="0" applyFont="1" applyFill="1" applyBorder="1" applyAlignment="1">
      <alignment horizontal="center"/>
    </xf>
    <xf numFmtId="0" fontId="46" fillId="5" borderId="6" xfId="0" applyFont="1" applyFill="1" applyBorder="1" applyAlignment="1">
      <alignment horizontal="left"/>
    </xf>
    <xf numFmtId="172" fontId="46" fillId="5" borderId="6" xfId="1" applyNumberFormat="1" applyFont="1" applyFill="1" applyBorder="1" applyAlignment="1">
      <alignment horizontal="right"/>
    </xf>
    <xf numFmtId="172" fontId="42" fillId="5" borderId="6" xfId="0" applyNumberFormat="1" applyFont="1" applyFill="1" applyBorder="1" applyAlignment="1">
      <alignment horizontal="right"/>
    </xf>
    <xf numFmtId="172" fontId="42" fillId="5" borderId="6" xfId="1" applyNumberFormat="1" applyFont="1" applyFill="1" applyBorder="1" applyAlignment="1">
      <alignment horizontal="right"/>
    </xf>
    <xf numFmtId="0" fontId="3" fillId="0" borderId="0" xfId="10"/>
    <xf numFmtId="0" fontId="37" fillId="4" borderId="0" xfId="3" applyFont="1" applyFill="1" applyAlignment="1">
      <alignment vertical="center"/>
    </xf>
    <xf numFmtId="0" fontId="42" fillId="0" borderId="0" xfId="3" applyFont="1"/>
    <xf numFmtId="0" fontId="42" fillId="0" borderId="0" xfId="3" applyFont="1" applyAlignment="1">
      <alignment vertical="center"/>
    </xf>
    <xf numFmtId="0" fontId="45" fillId="0" borderId="0" xfId="3" applyFont="1" applyAlignment="1">
      <alignment horizontal="center" vertical="center" wrapText="1"/>
    </xf>
    <xf numFmtId="172" fontId="42" fillId="0" borderId="0" xfId="3" applyNumberFormat="1" applyFont="1" applyAlignment="1">
      <alignment vertical="center"/>
    </xf>
    <xf numFmtId="178" fontId="42" fillId="0" borderId="0" xfId="3" applyNumberFormat="1" applyFont="1" applyAlignment="1">
      <alignment vertical="center"/>
    </xf>
    <xf numFmtId="0" fontId="45" fillId="0" borderId="0" xfId="3" applyFont="1" applyAlignment="1">
      <alignment vertical="center"/>
    </xf>
    <xf numFmtId="0" fontId="45" fillId="0" borderId="0" xfId="3" quotePrefix="1" applyFont="1" applyAlignment="1">
      <alignment horizontal="center" vertical="center"/>
    </xf>
    <xf numFmtId="0" fontId="15" fillId="0" borderId="0" xfId="10" applyFont="1" applyAlignment="1">
      <alignment vertical="center"/>
    </xf>
    <xf numFmtId="0" fontId="42" fillId="0" borderId="8" xfId="10" applyFont="1" applyBorder="1" applyAlignment="1">
      <alignment vertical="center"/>
    </xf>
    <xf numFmtId="0" fontId="42" fillId="0" borderId="8" xfId="10" quotePrefix="1" applyFont="1" applyBorder="1" applyAlignment="1">
      <alignment horizontal="center" vertical="center"/>
    </xf>
    <xf numFmtId="0" fontId="42" fillId="0" borderId="8" xfId="10" applyFont="1" applyBorder="1" applyAlignment="1">
      <alignment horizontal="center" vertical="center"/>
    </xf>
    <xf numFmtId="0" fontId="42" fillId="5" borderId="4" xfId="3" applyFont="1" applyFill="1" applyBorder="1" applyAlignment="1">
      <alignment vertical="center"/>
    </xf>
    <xf numFmtId="0" fontId="45" fillId="5" borderId="4" xfId="3" applyFont="1" applyFill="1" applyBorder="1" applyAlignment="1">
      <alignment horizontal="center" vertical="center"/>
    </xf>
    <xf numFmtId="172" fontId="45" fillId="5" borderId="4" xfId="3" applyNumberFormat="1" applyFont="1" applyFill="1" applyBorder="1" applyAlignment="1">
      <alignment vertical="center"/>
    </xf>
    <xf numFmtId="172" fontId="45" fillId="5" borderId="4" xfId="3" applyNumberFormat="1" applyFont="1" applyFill="1" applyBorder="1" applyAlignment="1">
      <alignment horizontal="right" vertical="center"/>
    </xf>
    <xf numFmtId="0" fontId="42" fillId="5" borderId="0" xfId="3" applyFont="1" applyFill="1" applyAlignment="1">
      <alignment horizontal="right" vertical="center"/>
    </xf>
    <xf numFmtId="0" fontId="42" fillId="5" borderId="0" xfId="3" applyFont="1" applyFill="1" applyAlignment="1">
      <alignment vertical="center"/>
    </xf>
    <xf numFmtId="172" fontId="42" fillId="5" borderId="0" xfId="9" applyNumberFormat="1" applyFont="1" applyFill="1" applyAlignment="1">
      <alignment vertical="center"/>
    </xf>
    <xf numFmtId="172" fontId="42" fillId="5" borderId="0" xfId="3" applyNumberFormat="1" applyFont="1" applyFill="1" applyAlignment="1">
      <alignment vertical="center"/>
    </xf>
    <xf numFmtId="172" fontId="42" fillId="5" borderId="0" xfId="3" applyNumberFormat="1" applyFont="1" applyFill="1" applyAlignment="1">
      <alignment horizontal="right" vertical="center"/>
    </xf>
    <xf numFmtId="0" fontId="42" fillId="5" borderId="6" xfId="3" applyFont="1" applyFill="1" applyBorder="1" applyAlignment="1">
      <alignment horizontal="right" vertical="center"/>
    </xf>
    <xf numFmtId="0" fontId="42" fillId="5" borderId="6" xfId="3" applyFont="1" applyFill="1" applyBorder="1" applyAlignment="1">
      <alignment vertical="center"/>
    </xf>
    <xf numFmtId="172" fontId="42" fillId="5" borderId="6" xfId="9" applyNumberFormat="1" applyFont="1" applyFill="1" applyBorder="1" applyAlignment="1">
      <alignment vertical="center"/>
    </xf>
    <xf numFmtId="172" fontId="42" fillId="5" borderId="6" xfId="3" applyNumberFormat="1" applyFont="1" applyFill="1" applyBorder="1" applyAlignment="1">
      <alignment vertical="center"/>
    </xf>
    <xf numFmtId="172" fontId="42" fillId="5" borderId="6" xfId="3" applyNumberFormat="1" applyFont="1" applyFill="1" applyBorder="1" applyAlignment="1">
      <alignment horizontal="right" vertical="center"/>
    </xf>
    <xf numFmtId="0" fontId="33" fillId="0" borderId="0" xfId="0" applyFont="1" applyAlignment="1">
      <alignment vertical="center"/>
    </xf>
    <xf numFmtId="0" fontId="54" fillId="0" borderId="0" xfId="10" applyFont="1" applyAlignment="1">
      <alignment vertical="center"/>
    </xf>
    <xf numFmtId="0" fontId="42" fillId="0" borderId="0" xfId="3" applyFont="1" applyAlignment="1">
      <alignment horizontal="left" vertical="center" wrapText="1"/>
    </xf>
    <xf numFmtId="0" fontId="42" fillId="0" borderId="0" xfId="3" applyFont="1" applyAlignment="1">
      <alignment horizontal="left" vertical="center"/>
    </xf>
    <xf numFmtId="0" fontId="42" fillId="0" borderId="0" xfId="4" applyNumberFormat="1" applyFont="1" applyFill="1" applyBorder="1" applyAlignment="1">
      <alignment horizontal="left" vertical="center"/>
    </xf>
    <xf numFmtId="0" fontId="43" fillId="0" borderId="0" xfId="3" applyFont="1" applyAlignment="1">
      <alignment vertical="center"/>
    </xf>
    <xf numFmtId="166" fontId="42" fillId="0" borderId="0" xfId="3" applyNumberFormat="1" applyFont="1" applyAlignment="1">
      <alignment vertical="center"/>
    </xf>
    <xf numFmtId="174" fontId="42" fillId="0" borderId="0" xfId="3" applyNumberFormat="1" applyFont="1" applyAlignment="1">
      <alignment vertical="center"/>
    </xf>
    <xf numFmtId="0" fontId="57" fillId="0" borderId="0" xfId="3" applyFont="1" applyAlignment="1">
      <alignment vertical="center"/>
    </xf>
    <xf numFmtId="0" fontId="42" fillId="0" borderId="0" xfId="3" applyFont="1" applyAlignment="1">
      <alignment horizontal="justify" vertical="center"/>
    </xf>
    <xf numFmtId="0" fontId="42" fillId="0" borderId="8" xfId="3" applyFont="1" applyBorder="1" applyAlignment="1">
      <alignment horizontal="center" vertical="center"/>
    </xf>
    <xf numFmtId="0" fontId="43" fillId="0" borderId="8" xfId="3" quotePrefix="1" applyFont="1" applyBorder="1" applyAlignment="1">
      <alignment horizontal="center" vertical="center"/>
    </xf>
    <xf numFmtId="1" fontId="35" fillId="5" borderId="0" xfId="3" applyNumberFormat="1" applyFont="1" applyFill="1" applyAlignment="1">
      <alignment horizontal="center" vertical="center"/>
    </xf>
    <xf numFmtId="0" fontId="45" fillId="5" borderId="0" xfId="3" applyFont="1" applyFill="1" applyAlignment="1">
      <alignment horizontal="center" vertical="center"/>
    </xf>
    <xf numFmtId="172" fontId="45" fillId="5" borderId="0" xfId="3" applyNumberFormat="1" applyFont="1" applyFill="1" applyAlignment="1">
      <alignment horizontal="center" vertical="center"/>
    </xf>
    <xf numFmtId="0" fontId="35" fillId="5" borderId="0" xfId="3" applyFont="1" applyFill="1" applyAlignment="1">
      <alignment horizontal="center" vertical="center"/>
    </xf>
    <xf numFmtId="0" fontId="45" fillId="5" borderId="0" xfId="3" applyFont="1" applyFill="1" applyAlignment="1">
      <alignment vertical="center" wrapText="1"/>
    </xf>
    <xf numFmtId="172" fontId="45" fillId="5" borderId="0" xfId="3" applyNumberFormat="1" applyFont="1" applyFill="1" applyAlignment="1">
      <alignment horizontal="center" vertical="center" wrapText="1"/>
    </xf>
    <xf numFmtId="1" fontId="42" fillId="5" borderId="0" xfId="3" applyNumberFormat="1" applyFont="1" applyFill="1" applyAlignment="1">
      <alignment horizontal="center" vertical="center"/>
    </xf>
    <xf numFmtId="0" fontId="42" fillId="5" borderId="0" xfId="3" applyFont="1" applyFill="1" applyAlignment="1">
      <alignment horizontal="left" vertical="center" wrapText="1"/>
    </xf>
    <xf numFmtId="172" fontId="42" fillId="5" borderId="0" xfId="3" applyNumberFormat="1" applyFont="1" applyFill="1" applyAlignment="1">
      <alignment horizontal="center" vertical="center"/>
    </xf>
    <xf numFmtId="0" fontId="42" fillId="5" borderId="0" xfId="3" applyFont="1" applyFill="1" applyAlignment="1">
      <alignment horizontal="left" vertical="center"/>
    </xf>
    <xf numFmtId="0" fontId="43" fillId="5" borderId="0" xfId="3" applyFont="1" applyFill="1" applyAlignment="1">
      <alignment horizontal="left" vertical="center" wrapText="1"/>
    </xf>
    <xf numFmtId="0" fontId="43" fillId="5" borderId="0" xfId="2" applyNumberFormat="1" applyFont="1" applyFill="1" applyBorder="1" applyAlignment="1">
      <alignment vertical="center"/>
    </xf>
    <xf numFmtId="0" fontId="42" fillId="5" borderId="0" xfId="4" applyNumberFormat="1" applyFont="1" applyFill="1" applyBorder="1" applyAlignment="1">
      <alignment horizontal="left" vertical="center" wrapText="1"/>
    </xf>
    <xf numFmtId="0" fontId="42" fillId="5" borderId="0" xfId="4" applyNumberFormat="1" applyFont="1" applyFill="1" applyBorder="1" applyAlignment="1">
      <alignment horizontal="left" vertical="center"/>
    </xf>
    <xf numFmtId="1" fontId="43" fillId="5" borderId="0" xfId="3" applyNumberFormat="1" applyFont="1" applyFill="1" applyAlignment="1">
      <alignment horizontal="center" vertical="center"/>
    </xf>
    <xf numFmtId="0" fontId="42" fillId="5" borderId="0" xfId="3" applyFont="1" applyFill="1" applyAlignment="1">
      <alignment horizontal="center" vertical="center"/>
    </xf>
    <xf numFmtId="1" fontId="42" fillId="5" borderId="0" xfId="3" applyNumberFormat="1" applyFont="1" applyFill="1" applyAlignment="1">
      <alignment horizontal="left" vertical="center"/>
    </xf>
    <xf numFmtId="0" fontId="45" fillId="5" borderId="0" xfId="3" applyFont="1" applyFill="1" applyAlignment="1">
      <alignment horizontal="left" vertical="center" wrapText="1"/>
    </xf>
    <xf numFmtId="0" fontId="43" fillId="5" borderId="0" xfId="3" applyFont="1" applyFill="1" applyAlignment="1">
      <alignment vertical="center"/>
    </xf>
    <xf numFmtId="1" fontId="42" fillId="5" borderId="6" xfId="3" applyNumberFormat="1" applyFont="1" applyFill="1" applyBorder="1" applyAlignment="1">
      <alignment horizontal="center" vertical="center"/>
    </xf>
    <xf numFmtId="0" fontId="42" fillId="5" borderId="6" xfId="4" applyNumberFormat="1" applyFont="1" applyFill="1" applyBorder="1" applyAlignment="1">
      <alignment horizontal="left" vertical="center"/>
    </xf>
    <xf numFmtId="172" fontId="42" fillId="5" borderId="6" xfId="3" applyNumberFormat="1" applyFont="1" applyFill="1" applyBorder="1" applyAlignment="1">
      <alignment horizontal="center" vertical="center"/>
    </xf>
    <xf numFmtId="0" fontId="49" fillId="0" borderId="1" xfId="3" quotePrefix="1" applyFont="1" applyBorder="1" applyAlignment="1">
      <alignment horizontal="center" vertical="center"/>
    </xf>
    <xf numFmtId="43" fontId="49" fillId="0" borderId="1" xfId="1" applyFont="1" applyFill="1" applyBorder="1" applyAlignment="1">
      <alignment horizontal="center" vertical="center"/>
    </xf>
    <xf numFmtId="0" fontId="58" fillId="0" borderId="0" xfId="10" applyFont="1" applyAlignment="1">
      <alignment vertical="center"/>
    </xf>
    <xf numFmtId="0" fontId="15" fillId="0" borderId="0" xfId="3" applyFont="1"/>
    <xf numFmtId="0" fontId="37" fillId="4" borderId="0" xfId="3" applyFont="1" applyFill="1" applyAlignment="1">
      <alignment horizontal="center" vertical="center"/>
    </xf>
    <xf numFmtId="9" fontId="37" fillId="4" borderId="0" xfId="2" applyFont="1" applyFill="1" applyAlignment="1">
      <alignment vertical="center"/>
    </xf>
    <xf numFmtId="0" fontId="37" fillId="4" borderId="0" xfId="3" applyFont="1" applyFill="1" applyAlignment="1">
      <alignment horizontal="center" vertical="center" wrapText="1"/>
    </xf>
    <xf numFmtId="9" fontId="37" fillId="4" borderId="0" xfId="2" applyFont="1" applyFill="1" applyAlignment="1">
      <alignment vertical="center" wrapText="1"/>
    </xf>
    <xf numFmtId="0" fontId="37" fillId="4" borderId="0" xfId="3" applyFont="1" applyFill="1" applyAlignment="1">
      <alignment vertical="center" wrapText="1"/>
    </xf>
    <xf numFmtId="0" fontId="37" fillId="4" borderId="0" xfId="3" applyFont="1" applyFill="1" applyAlignment="1">
      <alignment horizontal="left" vertical="center"/>
    </xf>
    <xf numFmtId="164" fontId="42" fillId="0" borderId="0" xfId="3" applyNumberFormat="1" applyFont="1" applyAlignment="1">
      <alignment horizontal="right" vertical="center"/>
    </xf>
    <xf numFmtId="0" fontId="49" fillId="0" borderId="1" xfId="3" applyFont="1" applyBorder="1" applyAlignment="1">
      <alignment horizontal="center" vertical="center" wrapText="1"/>
    </xf>
    <xf numFmtId="0" fontId="43" fillId="0" borderId="8" xfId="3" applyFont="1" applyBorder="1" applyAlignment="1">
      <alignment horizontal="center" vertical="center" wrapText="1"/>
    </xf>
    <xf numFmtId="171" fontId="36" fillId="3" borderId="0" xfId="3" applyNumberFormat="1" applyFont="1" applyFill="1" applyAlignment="1">
      <alignment horizontal="center" vertical="center"/>
    </xf>
    <xf numFmtId="0" fontId="36" fillId="3" borderId="0" xfId="3" applyFont="1" applyFill="1" applyAlignment="1">
      <alignment vertical="center"/>
    </xf>
    <xf numFmtId="0" fontId="36" fillId="0" borderId="0" xfId="3" applyFont="1" applyAlignment="1">
      <alignment vertical="center"/>
    </xf>
    <xf numFmtId="164" fontId="49" fillId="5" borderId="4" xfId="3" applyNumberFormat="1" applyFont="1" applyFill="1" applyBorder="1" applyAlignment="1">
      <alignment horizontal="right" vertical="center"/>
    </xf>
    <xf numFmtId="164" fontId="49" fillId="5" borderId="4" xfId="3" applyNumberFormat="1" applyFont="1" applyFill="1" applyBorder="1" applyAlignment="1">
      <alignment horizontal="right" vertical="center" wrapText="1"/>
    </xf>
    <xf numFmtId="172" fontId="49" fillId="5" borderId="4" xfId="3" applyNumberFormat="1" applyFont="1" applyFill="1" applyBorder="1" applyAlignment="1">
      <alignment horizontal="right" vertical="center" wrapText="1"/>
    </xf>
    <xf numFmtId="164" fontId="49" fillId="5" borderId="0" xfId="3" applyNumberFormat="1" applyFont="1" applyFill="1" applyAlignment="1">
      <alignment horizontal="right" vertical="center"/>
    </xf>
    <xf numFmtId="164" fontId="49" fillId="5" borderId="0" xfId="3" applyNumberFormat="1" applyFont="1" applyFill="1" applyAlignment="1">
      <alignment horizontal="right" vertical="center" wrapText="1"/>
    </xf>
    <xf numFmtId="0" fontId="49" fillId="5" borderId="0" xfId="3" applyFont="1" applyFill="1" applyAlignment="1">
      <alignment horizontal="right" vertical="center" wrapText="1"/>
    </xf>
    <xf numFmtId="0" fontId="42" fillId="5" borderId="0" xfId="3" applyFont="1" applyFill="1" applyAlignment="1">
      <alignment horizontal="center" vertical="center" wrapText="1"/>
    </xf>
    <xf numFmtId="0" fontId="42" fillId="5" borderId="0" xfId="2" applyNumberFormat="1" applyFont="1" applyFill="1" applyBorder="1" applyAlignment="1">
      <alignment vertical="center" wrapText="1"/>
    </xf>
    <xf numFmtId="164" fontId="42" fillId="5" borderId="0" xfId="3" applyNumberFormat="1" applyFont="1" applyFill="1" applyAlignment="1">
      <alignment horizontal="right" vertical="center"/>
    </xf>
    <xf numFmtId="170" fontId="43" fillId="5" borderId="0" xfId="3" applyNumberFormat="1" applyFont="1" applyFill="1" applyAlignment="1">
      <alignment horizontal="right" vertical="center"/>
    </xf>
    <xf numFmtId="174" fontId="42" fillId="5" borderId="0" xfId="3" applyNumberFormat="1" applyFont="1" applyFill="1" applyAlignment="1">
      <alignment vertical="center"/>
    </xf>
    <xf numFmtId="164" fontId="43" fillId="5" borderId="0" xfId="3" applyNumberFormat="1" applyFont="1" applyFill="1" applyAlignment="1">
      <alignment horizontal="right" vertical="center"/>
    </xf>
    <xf numFmtId="164" fontId="43" fillId="5" borderId="0" xfId="3" applyNumberFormat="1" applyFont="1" applyFill="1" applyAlignment="1">
      <alignment vertical="center"/>
    </xf>
    <xf numFmtId="0" fontId="43" fillId="5" borderId="0" xfId="3" applyFont="1" applyFill="1" applyAlignment="1">
      <alignment horizontal="center" vertical="center"/>
    </xf>
    <xf numFmtId="0" fontId="43" fillId="5" borderId="0" xfId="3" applyFont="1" applyFill="1" applyAlignment="1">
      <alignment horizontal="left" vertical="center"/>
    </xf>
    <xf numFmtId="164" fontId="43" fillId="5" borderId="0" xfId="3" applyNumberFormat="1" applyFont="1" applyFill="1" applyAlignment="1">
      <alignment horizontal="right" vertical="center" wrapText="1"/>
    </xf>
    <xf numFmtId="164" fontId="43" fillId="5" borderId="0" xfId="3" applyNumberFormat="1" applyFont="1" applyFill="1" applyAlignment="1">
      <alignment vertical="center" wrapText="1"/>
    </xf>
    <xf numFmtId="166" fontId="43" fillId="5" borderId="0" xfId="3" applyNumberFormat="1" applyFont="1" applyFill="1" applyAlignment="1">
      <alignment horizontal="left" vertical="center"/>
    </xf>
    <xf numFmtId="0" fontId="43" fillId="5" borderId="0" xfId="3" applyFont="1" applyFill="1" applyAlignment="1">
      <alignment horizontal="center" vertical="center" wrapText="1"/>
    </xf>
    <xf numFmtId="164" fontId="45" fillId="5" borderId="0" xfId="3" applyNumberFormat="1" applyFont="1" applyFill="1" applyAlignment="1">
      <alignment horizontal="right" vertical="center"/>
    </xf>
    <xf numFmtId="166" fontId="49" fillId="5" borderId="0" xfId="3" applyNumberFormat="1" applyFont="1" applyFill="1" applyAlignment="1">
      <alignment horizontal="right" vertical="center"/>
    </xf>
    <xf numFmtId="174" fontId="45" fillId="5" borderId="0" xfId="3" applyNumberFormat="1" applyFont="1" applyFill="1" applyAlignment="1">
      <alignment vertical="center"/>
    </xf>
    <xf numFmtId="9" fontId="42" fillId="5" borderId="0" xfId="2" applyFont="1" applyFill="1" applyBorder="1" applyAlignment="1">
      <alignment vertical="center" wrapText="1"/>
    </xf>
    <xf numFmtId="172" fontId="42" fillId="5" borderId="0" xfId="3" applyNumberFormat="1" applyFont="1" applyFill="1" applyAlignment="1">
      <alignment vertical="center" wrapText="1"/>
    </xf>
    <xf numFmtId="164" fontId="42" fillId="5" borderId="0" xfId="3" applyNumberFormat="1" applyFont="1" applyFill="1" applyAlignment="1">
      <alignment horizontal="left" vertical="center"/>
    </xf>
    <xf numFmtId="0" fontId="43" fillId="5" borderId="0" xfId="3" applyFont="1" applyFill="1" applyAlignment="1">
      <alignment horizontal="right" vertical="center"/>
    </xf>
    <xf numFmtId="0" fontId="42" fillId="5" borderId="6" xfId="3" applyFont="1" applyFill="1" applyBorder="1" applyAlignment="1">
      <alignment horizontal="center" vertical="center" wrapText="1"/>
    </xf>
    <xf numFmtId="0" fontId="42" fillId="5" borderId="6" xfId="3" applyFont="1" applyFill="1" applyBorder="1" applyAlignment="1">
      <alignment horizontal="center" vertical="center"/>
    </xf>
    <xf numFmtId="9" fontId="42" fillId="5" borderId="6" xfId="2" applyFont="1" applyFill="1" applyBorder="1" applyAlignment="1">
      <alignment vertical="center" wrapText="1"/>
    </xf>
    <xf numFmtId="164" fontId="42" fillId="5" borderId="6" xfId="3" applyNumberFormat="1" applyFont="1" applyFill="1" applyBorder="1" applyAlignment="1">
      <alignment horizontal="right" vertical="center"/>
    </xf>
    <xf numFmtId="174" fontId="42" fillId="5" borderId="6" xfId="3" applyNumberFormat="1" applyFont="1" applyFill="1" applyBorder="1" applyAlignment="1">
      <alignment vertical="center"/>
    </xf>
    <xf numFmtId="0" fontId="43" fillId="5" borderId="6" xfId="3" applyFont="1" applyFill="1" applyBorder="1" applyAlignment="1">
      <alignment horizontal="right" vertical="center"/>
    </xf>
    <xf numFmtId="172" fontId="42" fillId="5" borderId="6" xfId="3" applyNumberFormat="1" applyFont="1" applyFill="1" applyBorder="1" applyAlignment="1">
      <alignment vertical="center" wrapText="1"/>
    </xf>
    <xf numFmtId="0" fontId="37" fillId="4" borderId="0" xfId="3" applyFont="1" applyFill="1" applyBorder="1" applyAlignment="1">
      <alignment vertical="center"/>
    </xf>
    <xf numFmtId="0" fontId="37" fillId="4" borderId="0" xfId="3" applyFont="1" applyFill="1" applyBorder="1" applyAlignment="1">
      <alignment horizontal="left" vertical="center"/>
    </xf>
    <xf numFmtId="15" fontId="42" fillId="0" borderId="0" xfId="3" applyNumberFormat="1" applyFont="1" applyAlignment="1">
      <alignment horizontal="center" vertical="center"/>
    </xf>
    <xf numFmtId="0" fontId="45" fillId="0" borderId="1" xfId="3" applyFont="1" applyBorder="1" applyAlignment="1">
      <alignment horizontal="center" vertical="center" wrapText="1"/>
    </xf>
    <xf numFmtId="0" fontId="45" fillId="0" borderId="1" xfId="3" applyFont="1" applyBorder="1" applyAlignment="1">
      <alignment horizontal="center" vertical="center"/>
    </xf>
    <xf numFmtId="0" fontId="45" fillId="0" borderId="8" xfId="3" applyFont="1" applyBorder="1" applyAlignment="1">
      <alignment horizontal="center" vertical="center" wrapText="1"/>
    </xf>
    <xf numFmtId="0" fontId="45" fillId="0" borderId="8" xfId="3" applyFont="1" applyBorder="1" applyAlignment="1">
      <alignment horizontal="center" vertical="center"/>
    </xf>
    <xf numFmtId="0" fontId="36" fillId="5" borderId="0" xfId="3" applyFont="1" applyFill="1" applyAlignment="1">
      <alignment vertical="center"/>
    </xf>
    <xf numFmtId="0" fontId="60" fillId="5" borderId="0" xfId="3" applyFont="1" applyFill="1" applyAlignment="1">
      <alignment vertical="center"/>
    </xf>
    <xf numFmtId="173" fontId="42" fillId="5" borderId="0" xfId="4" applyNumberFormat="1" applyFont="1" applyFill="1" applyBorder="1" applyAlignment="1">
      <alignment horizontal="center" vertical="center" wrapText="1"/>
    </xf>
    <xf numFmtId="43" fontId="42" fillId="5" borderId="0" xfId="1" applyFont="1" applyFill="1" applyBorder="1" applyAlignment="1">
      <alignment horizontal="center" vertical="center" wrapText="1"/>
    </xf>
    <xf numFmtId="0" fontId="60" fillId="5" borderId="0" xfId="3" applyFont="1" applyFill="1" applyAlignment="1">
      <alignment horizontal="center" vertical="center"/>
    </xf>
    <xf numFmtId="173" fontId="45" fillId="5" borderId="0" xfId="4" applyNumberFormat="1" applyFont="1" applyFill="1" applyBorder="1" applyAlignment="1">
      <alignment horizontal="center" vertical="center"/>
    </xf>
    <xf numFmtId="15" fontId="42" fillId="5" borderId="0" xfId="3" applyNumberFormat="1" applyFont="1" applyFill="1" applyAlignment="1">
      <alignment horizontal="center" vertical="center"/>
    </xf>
    <xf numFmtId="176" fontId="42" fillId="5" borderId="0" xfId="3" applyNumberFormat="1" applyFont="1" applyFill="1" applyAlignment="1">
      <alignment horizontal="center" vertical="center"/>
    </xf>
    <xf numFmtId="0" fontId="45" fillId="5" borderId="0" xfId="3" applyFont="1" applyFill="1" applyAlignment="1">
      <alignment horizontal="left" vertical="center"/>
    </xf>
    <xf numFmtId="0" fontId="42" fillId="5" borderId="0" xfId="3" applyFont="1" applyFill="1" applyAlignment="1">
      <alignment horizontal="justify" vertical="center" wrapText="1"/>
    </xf>
    <xf numFmtId="0" fontId="42" fillId="5" borderId="0" xfId="3" applyFont="1" applyFill="1"/>
    <xf numFmtId="0" fontId="42" fillId="5" borderId="6" xfId="3" applyFont="1" applyFill="1" applyBorder="1" applyAlignment="1">
      <alignment horizontal="left" vertical="center"/>
    </xf>
    <xf numFmtId="15" fontId="42" fillId="5" borderId="6" xfId="3" applyNumberFormat="1" applyFont="1" applyFill="1" applyBorder="1" applyAlignment="1">
      <alignment horizontal="center" vertical="center"/>
    </xf>
    <xf numFmtId="173" fontId="42" fillId="0" borderId="0" xfId="4" applyNumberFormat="1" applyFont="1" applyBorder="1" applyAlignment="1">
      <alignment vertical="center"/>
    </xf>
    <xf numFmtId="15" fontId="42" fillId="3" borderId="0" xfId="3" applyNumberFormat="1" applyFont="1" applyFill="1" applyAlignment="1">
      <alignment horizontal="center" vertical="center"/>
    </xf>
    <xf numFmtId="0" fontId="46" fillId="0" borderId="0" xfId="7" applyFont="1" applyAlignment="1">
      <alignment horizontal="center" vertical="center"/>
    </xf>
    <xf numFmtId="0" fontId="42" fillId="5" borderId="7" xfId="3" applyFont="1" applyFill="1" applyBorder="1" applyAlignment="1">
      <alignment vertical="center"/>
    </xf>
    <xf numFmtId="0" fontId="45" fillId="5" borderId="7" xfId="3" applyFont="1" applyFill="1" applyBorder="1" applyAlignment="1">
      <alignment horizontal="center" vertical="center"/>
    </xf>
    <xf numFmtId="166" fontId="45" fillId="5" borderId="7" xfId="3" applyNumberFormat="1" applyFont="1" applyFill="1" applyBorder="1" applyAlignment="1">
      <alignment horizontal="center" vertical="center"/>
    </xf>
    <xf numFmtId="173" fontId="42" fillId="5" borderId="7" xfId="4" applyNumberFormat="1" applyFont="1" applyFill="1" applyBorder="1" applyAlignment="1">
      <alignment horizontal="center" vertical="center"/>
    </xf>
    <xf numFmtId="0" fontId="42" fillId="5" borderId="7" xfId="3" applyFont="1" applyFill="1" applyBorder="1" applyAlignment="1">
      <alignment horizontal="center" vertical="center"/>
    </xf>
    <xf numFmtId="0" fontId="45" fillId="5" borderId="0" xfId="3" applyFont="1" applyFill="1" applyBorder="1" applyAlignment="1">
      <alignment horizontal="left" vertical="center"/>
    </xf>
    <xf numFmtId="0" fontId="42" fillId="5" borderId="0" xfId="3" applyFont="1" applyFill="1" applyBorder="1" applyAlignment="1">
      <alignment horizontal="left" vertical="center"/>
    </xf>
    <xf numFmtId="0" fontId="42" fillId="5" borderId="0" xfId="3" applyFont="1" applyFill="1" applyBorder="1" applyAlignment="1">
      <alignment vertical="center"/>
    </xf>
    <xf numFmtId="166" fontId="45" fillId="5" borderId="0" xfId="3" applyNumberFormat="1" applyFont="1" applyFill="1" applyBorder="1" applyAlignment="1">
      <alignment horizontal="center" vertical="center"/>
    </xf>
    <xf numFmtId="0" fontId="42" fillId="5" borderId="0" xfId="3" applyFont="1" applyFill="1" applyBorder="1" applyAlignment="1">
      <alignment horizontal="center" vertical="center"/>
    </xf>
    <xf numFmtId="0" fontId="42" fillId="5" borderId="0" xfId="3" quotePrefix="1" applyFont="1" applyFill="1" applyBorder="1" applyAlignment="1">
      <alignment horizontal="center" vertical="center"/>
    </xf>
    <xf numFmtId="166" fontId="42" fillId="5" borderId="0" xfId="3" applyNumberFormat="1" applyFont="1" applyFill="1" applyBorder="1" applyAlignment="1">
      <alignment horizontal="center" vertical="center"/>
    </xf>
    <xf numFmtId="15" fontId="42" fillId="5" borderId="0" xfId="3" applyNumberFormat="1" applyFont="1" applyFill="1" applyBorder="1" applyAlignment="1">
      <alignment horizontal="center" vertical="center"/>
    </xf>
    <xf numFmtId="0" fontId="46" fillId="5" borderId="0" xfId="6" applyFont="1" applyFill="1" applyBorder="1" applyAlignment="1">
      <alignment horizontal="center" vertical="center"/>
    </xf>
    <xf numFmtId="172" fontId="45" fillId="5" borderId="0" xfId="3" applyNumberFormat="1" applyFont="1" applyFill="1" applyBorder="1" applyAlignment="1">
      <alignment horizontal="center" vertical="center"/>
    </xf>
    <xf numFmtId="169" fontId="45" fillId="5" borderId="0" xfId="3" applyNumberFormat="1" applyFont="1" applyFill="1" applyBorder="1" applyAlignment="1">
      <alignment horizontal="center" vertical="center"/>
    </xf>
    <xf numFmtId="0" fontId="42" fillId="5" borderId="6" xfId="3" quotePrefix="1" applyFont="1" applyFill="1" applyBorder="1" applyAlignment="1">
      <alignment horizontal="center" vertical="center"/>
    </xf>
    <xf numFmtId="166" fontId="42" fillId="5" borderId="6" xfId="3" applyNumberFormat="1" applyFont="1" applyFill="1" applyBorder="1" applyAlignment="1">
      <alignment horizontal="center" vertical="center"/>
    </xf>
    <xf numFmtId="0" fontId="46" fillId="5" borderId="6" xfId="6" applyFont="1" applyFill="1" applyBorder="1" applyAlignment="1">
      <alignment horizontal="center" vertical="center"/>
    </xf>
    <xf numFmtId="0" fontId="42" fillId="5" borderId="0" xfId="3" applyFont="1" applyFill="1" applyBorder="1" applyAlignment="1">
      <alignment horizontal="left" wrapText="1"/>
    </xf>
    <xf numFmtId="166" fontId="42" fillId="5" borderId="0" xfId="3" applyNumberFormat="1" applyFont="1" applyFill="1" applyBorder="1" applyAlignment="1">
      <alignment horizontal="left"/>
    </xf>
    <xf numFmtId="0" fontId="42" fillId="5" borderId="6" xfId="3" applyFont="1" applyFill="1" applyBorder="1" applyAlignment="1">
      <alignment horizontal="left" wrapText="1"/>
    </xf>
    <xf numFmtId="0" fontId="42" fillId="0" borderId="0" xfId="3" applyFont="1" applyAlignment="1">
      <alignment horizontal="left"/>
    </xf>
    <xf numFmtId="0" fontId="32" fillId="4" borderId="0" xfId="0" applyFont="1" applyFill="1" applyAlignment="1">
      <alignment horizontal="center" vertical="center" wrapText="1"/>
    </xf>
    <xf numFmtId="0" fontId="33" fillId="0" borderId="0" xfId="0" applyFont="1" applyAlignment="1">
      <alignment horizontal="left" vertical="center" wrapText="1"/>
    </xf>
    <xf numFmtId="0" fontId="34" fillId="0" borderId="0" xfId="0" applyFont="1" applyAlignment="1">
      <alignment horizontal="left" wrapText="1"/>
    </xf>
    <xf numFmtId="0" fontId="34" fillId="0" borderId="7" xfId="0" applyFont="1" applyBorder="1" applyAlignment="1">
      <alignment horizontal="center"/>
    </xf>
    <xf numFmtId="0" fontId="34" fillId="0" borderId="0" xfId="0" applyFont="1" applyAlignment="1">
      <alignment horizontal="center"/>
    </xf>
    <xf numFmtId="0" fontId="42" fillId="0" borderId="0" xfId="3" applyFont="1" applyAlignment="1">
      <alignment horizontal="left" wrapText="1"/>
    </xf>
    <xf numFmtId="0" fontId="42" fillId="0" borderId="0" xfId="3" applyFont="1" applyAlignment="1">
      <alignment wrapText="1"/>
    </xf>
    <xf numFmtId="1" fontId="45" fillId="0" borderId="0" xfId="3" applyNumberFormat="1" applyFont="1" applyAlignment="1">
      <alignment horizontal="center" vertical="center"/>
    </xf>
    <xf numFmtId="0" fontId="49" fillId="0" borderId="0" xfId="3" applyFont="1" applyAlignment="1">
      <alignment horizontal="center" vertical="center"/>
    </xf>
    <xf numFmtId="0" fontId="45" fillId="0" borderId="0" xfId="3" applyFont="1" applyAlignment="1">
      <alignment horizontal="center" vertical="center"/>
    </xf>
    <xf numFmtId="0" fontId="49" fillId="0" borderId="0" xfId="3" applyFont="1" applyAlignment="1">
      <alignment horizontal="center" vertical="center" wrapText="1"/>
    </xf>
    <xf numFmtId="0" fontId="49" fillId="0" borderId="1" xfId="3" applyFont="1" applyBorder="1" applyAlignment="1">
      <alignment horizontal="center" vertical="center" wrapText="1"/>
    </xf>
    <xf numFmtId="0" fontId="49" fillId="0" borderId="1" xfId="3" applyFont="1" applyBorder="1" applyAlignment="1">
      <alignment horizontal="center" vertical="center"/>
    </xf>
    <xf numFmtId="0" fontId="45" fillId="0" borderId="2" xfId="3" applyFont="1" applyBorder="1" applyAlignment="1">
      <alignment horizontal="center" vertical="center"/>
    </xf>
    <xf numFmtId="169" fontId="12" fillId="0" borderId="4" xfId="0" applyNumberFormat="1" applyFont="1" applyBorder="1" applyAlignment="1">
      <alignment horizontal="center" vertical="center" wrapText="1"/>
    </xf>
    <xf numFmtId="169" fontId="12" fillId="0" borderId="0" xfId="0" applyNumberFormat="1" applyFont="1" applyAlignment="1">
      <alignment horizontal="center" vertical="center" wrapText="1"/>
    </xf>
    <xf numFmtId="0" fontId="12" fillId="2" borderId="4" xfId="0" applyFont="1" applyFill="1" applyBorder="1" applyAlignment="1">
      <alignment horizontal="center" vertical="center" wrapText="1"/>
    </xf>
    <xf numFmtId="0" fontId="12" fillId="2" borderId="0" xfId="0" applyFont="1" applyFill="1" applyAlignment="1">
      <alignment horizontal="center" vertical="center" wrapText="1"/>
    </xf>
    <xf numFmtId="0" fontId="33" fillId="0" borderId="0" xfId="0" applyFont="1" applyAlignment="1">
      <alignment horizontal="left" vertical="center"/>
    </xf>
    <xf numFmtId="0" fontId="34" fillId="0" borderId="6" xfId="0" applyFont="1" applyBorder="1" applyAlignment="1">
      <alignment horizontal="left" wrapText="1"/>
    </xf>
    <xf numFmtId="0" fontId="12" fillId="2" borderId="2" xfId="0" applyFont="1" applyFill="1" applyBorder="1" applyAlignment="1">
      <alignment horizontal="center"/>
    </xf>
    <xf numFmtId="0" fontId="12" fillId="2" borderId="4" xfId="0" applyFont="1" applyFill="1" applyBorder="1" applyAlignment="1">
      <alignment horizontal="center"/>
    </xf>
    <xf numFmtId="0" fontId="45" fillId="2" borderId="0" xfId="0" applyFont="1" applyFill="1" applyAlignment="1">
      <alignment horizontal="center" vertical="center" wrapText="1"/>
    </xf>
    <xf numFmtId="0" fontId="45" fillId="2" borderId="0" xfId="0" applyFont="1" applyFill="1" applyAlignment="1">
      <alignment horizontal="center" vertical="center"/>
    </xf>
    <xf numFmtId="169" fontId="12" fillId="2" borderId="4" xfId="0" applyNumberFormat="1" applyFont="1" applyFill="1" applyBorder="1" applyAlignment="1">
      <alignment horizontal="center" vertical="center" wrapText="1"/>
    </xf>
    <xf numFmtId="169" fontId="12" fillId="2" borderId="0" xfId="0" applyNumberFormat="1" applyFont="1" applyFill="1" applyAlignment="1">
      <alignment horizontal="center" vertical="center" wrapText="1"/>
    </xf>
    <xf numFmtId="0" fontId="37" fillId="4" borderId="0" xfId="3" applyFont="1" applyFill="1" applyAlignment="1">
      <alignment wrapText="1"/>
    </xf>
    <xf numFmtId="17" fontId="37" fillId="4" borderId="0" xfId="3" applyNumberFormat="1" applyFont="1" applyFill="1" applyAlignment="1">
      <alignment wrapText="1"/>
    </xf>
    <xf numFmtId="0" fontId="45" fillId="2" borderId="0" xfId="0" applyFont="1" applyFill="1" applyBorder="1" applyAlignment="1">
      <alignment horizontal="center" vertical="center"/>
    </xf>
    <xf numFmtId="0" fontId="45" fillId="2" borderId="1" xfId="0" applyFont="1" applyFill="1" applyBorder="1" applyAlignment="1">
      <alignment horizontal="center"/>
    </xf>
    <xf numFmtId="0" fontId="45" fillId="2" borderId="2" xfId="0" applyFont="1" applyFill="1" applyBorder="1" applyAlignment="1">
      <alignment horizontal="center"/>
    </xf>
    <xf numFmtId="0" fontId="45" fillId="0" borderId="0" xfId="3" applyFont="1" applyAlignment="1">
      <alignment horizontal="center" vertical="center" wrapText="1"/>
    </xf>
    <xf numFmtId="0" fontId="42" fillId="0" borderId="0" xfId="3" applyFont="1" applyAlignment="1">
      <alignment horizontal="left" vertical="center" wrapText="1"/>
    </xf>
    <xf numFmtId="0" fontId="45" fillId="0" borderId="1" xfId="3" applyFont="1" applyBorder="1" applyAlignment="1">
      <alignment horizontal="center" vertical="center"/>
    </xf>
    <xf numFmtId="0" fontId="56" fillId="4" borderId="0" xfId="0" applyFont="1" applyFill="1" applyAlignment="1">
      <alignment wrapText="1"/>
    </xf>
    <xf numFmtId="0" fontId="49" fillId="5" borderId="0" xfId="3" applyFont="1" applyFill="1" applyAlignment="1">
      <alignment horizontal="center" vertical="center"/>
    </xf>
    <xf numFmtId="0" fontId="49" fillId="5" borderId="0" xfId="3" applyFont="1" applyFill="1" applyAlignment="1">
      <alignment vertical="center"/>
    </xf>
    <xf numFmtId="0" fontId="45" fillId="5" borderId="0" xfId="3" applyFont="1" applyFill="1" applyAlignment="1">
      <alignment horizontal="left" vertical="center" wrapText="1"/>
    </xf>
    <xf numFmtId="0" fontId="37" fillId="4" borderId="0" xfId="3" applyFont="1" applyFill="1" applyAlignment="1">
      <alignment horizontal="left" vertical="center" wrapText="1"/>
    </xf>
    <xf numFmtId="0" fontId="42" fillId="0" borderId="0" xfId="3" applyFont="1" applyAlignment="1">
      <alignment horizontal="left" vertical="center"/>
    </xf>
    <xf numFmtId="0" fontId="31" fillId="0" borderId="0" xfId="3" applyFont="1" applyAlignment="1">
      <alignment horizontal="justify" vertical="center"/>
    </xf>
    <xf numFmtId="0" fontId="31" fillId="0" borderId="0" xfId="3" applyFont="1" applyAlignment="1">
      <alignment horizontal="left" vertical="center"/>
    </xf>
    <xf numFmtId="0" fontId="42" fillId="0" borderId="0" xfId="3" applyFont="1" applyAlignment="1">
      <alignment horizontal="justify" vertical="center"/>
    </xf>
    <xf numFmtId="0" fontId="45" fillId="0" borderId="1" xfId="3" applyFont="1" applyBorder="1" applyAlignment="1">
      <alignment horizontal="center" vertical="center" wrapText="1"/>
    </xf>
    <xf numFmtId="0" fontId="45" fillId="5" borderId="0" xfId="3" applyFont="1" applyFill="1" applyAlignment="1">
      <alignment vertical="center" wrapText="1"/>
    </xf>
    <xf numFmtId="0" fontId="5" fillId="0" borderId="0" xfId="3" applyFont="1" applyAlignment="1">
      <alignment horizontal="center" vertical="center"/>
    </xf>
    <xf numFmtId="0" fontId="3" fillId="0" borderId="0" xfId="3" applyAlignment="1">
      <alignment horizontal="justify" vertical="center" wrapText="1"/>
    </xf>
    <xf numFmtId="0" fontId="3" fillId="0" borderId="0" xfId="3" applyAlignment="1">
      <alignment horizontal="justify" vertical="center"/>
    </xf>
  </cellXfs>
  <cellStyles count="11">
    <cellStyle name="=C:\WINNT\SYSTEM32\COMMAND.COM 3" xfId="9"/>
    <cellStyle name="Millares" xfId="1" builtinId="3"/>
    <cellStyle name="Millares 2" xfId="8"/>
    <cellStyle name="Millares 2 2 2" xfId="4"/>
    <cellStyle name="Millares 2 2 3" xfId="5"/>
    <cellStyle name="Normal" xfId="0" builtinId="0"/>
    <cellStyle name="Normal 14" xfId="6"/>
    <cellStyle name="Normal 2 2 2" xfId="3"/>
    <cellStyle name="Normal 26" xfId="7"/>
    <cellStyle name="Normal 4" xfId="10"/>
    <cellStyle name="Porcentaje" xfId="2" builtinId="5"/>
  </cellStyles>
  <dxfs count="9">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00000000-0008-0000-0200-00000E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00000000-0008-0000-0200-00000F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00000000-0008-0000-0200-000010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00000000-0008-0000-0200-000011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00000000-0008-0000-0200-000012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00000000-0008-0000-0200-000013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00000000-0008-0000-0200-000015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00000000-0008-0000-0200-000016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00000000-0008-0000-0200-000018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00000000-0008-0000-0200-000019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00000000-0008-0000-0200-00001A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00000000-0008-0000-0200-00001B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00000000-0008-0000-0200-00001C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00000000-0008-0000-0200-00001D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00000000-0008-0000-0200-00001E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00000000-0008-0000-0200-00001F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00000000-0008-0000-0200-000024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00000000-0008-0000-0200-000025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00000000-0008-0000-0200-000026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00000000-0008-0000-0200-000027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00000000-0008-0000-0200-00002A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00000000-0008-0000-0200-00002B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00000000-0008-0000-0200-00002C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00000000-0008-0000-0200-00002D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0000000-0008-0000-0200-00002E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00000000-0008-0000-0200-00002F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00000000-0008-0000-0200-000030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00000000-0008-0000-0200-000031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00000000-0008-0000-0200-000032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00000000-0008-0000-0200-000033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00000000-0008-0000-0200-000034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00000000-0008-0000-0200-000035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00000000-0008-0000-0200-000036000000}"/>
            </a:ext>
          </a:extLst>
        </xdr:cNvPr>
        <xdr:cNvSpPr txBox="1">
          <a:spLocks noChangeArrowheads="1"/>
        </xdr:cNvSpPr>
      </xdr:nvSpPr>
      <xdr:spPr bwMode="auto">
        <a:xfrm>
          <a:off x="10239375" y="105060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00000000-0008-0000-0200-000037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00000000-0008-0000-0200-000038000000}"/>
            </a:ext>
          </a:extLst>
        </xdr:cNvPr>
        <xdr:cNvSpPr txBox="1">
          <a:spLocks noChangeArrowheads="1"/>
        </xdr:cNvSpPr>
      </xdr:nvSpPr>
      <xdr:spPr bwMode="auto">
        <a:xfrm>
          <a:off x="11153775" y="109251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00000000-0008-0000-0200-000039000000}"/>
            </a:ext>
          </a:extLst>
        </xdr:cNvPr>
        <xdr:cNvSpPr txBox="1">
          <a:spLocks noChangeArrowheads="1"/>
        </xdr:cNvSpPr>
      </xdr:nvSpPr>
      <xdr:spPr bwMode="auto">
        <a:xfrm>
          <a:off x="10736580" y="109251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00000000-0008-0000-0200-00003A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00000000-0008-0000-0200-00003B000000}"/>
            </a:ext>
          </a:extLst>
        </xdr:cNvPr>
        <xdr:cNvSpPr txBox="1">
          <a:spLocks noChangeArrowheads="1"/>
        </xdr:cNvSpPr>
      </xdr:nvSpPr>
      <xdr:spPr bwMode="auto">
        <a:xfrm>
          <a:off x="9831705" y="105060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8915400" y="105060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4.%20y%205.%20COMP_2do_TRIM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 val="datos base"/>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MILLPESOS_"/>
      <sheetName val="COMP DIR COND (DLLS) "/>
      <sheetName val="COMP DIR COND PESOS"/>
      <sheetName val="COMP CONSOL "/>
    </sheetNames>
    <sheetDataSet>
      <sheetData sheetId="0">
        <row r="7">
          <cell r="E7" t="str">
            <v>Hasta 2023</v>
          </cell>
          <cell r="F7" t="str">
            <v>En 2024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 val="Tipos de Cambio"/>
      <sheetName val="2ª FEB"/>
      <sheetName val="Datos Base"/>
      <sheetName val="RANGOS"/>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 sheetId="6"/>
      <sheetData sheetId="7" refreshError="1"/>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 val="datos base"/>
      <sheetName val="auxili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85"/>
  <sheetViews>
    <sheetView showGridLines="0" tabSelected="1" topLeftCell="C1" zoomScaleNormal="100" zoomScaleSheetLayoutView="100" workbookViewId="0">
      <selection activeCell="D24" sqref="D24"/>
    </sheetView>
  </sheetViews>
  <sheetFormatPr baseColWidth="10" defaultColWidth="11.42578125" defaultRowHeight="15" x14ac:dyDescent="0.25"/>
  <cols>
    <col min="1" max="1" width="2.7109375" hidden="1" customWidth="1"/>
    <col min="2" max="2" width="5" hidden="1" customWidth="1"/>
    <col min="3" max="3" width="8.140625" style="14" customWidth="1"/>
    <col min="4" max="4" width="67.7109375" customWidth="1"/>
    <col min="5" max="5" width="27" customWidth="1"/>
    <col min="6" max="6" width="14.140625" customWidth="1"/>
    <col min="7" max="7" width="12.7109375" customWidth="1"/>
    <col min="8" max="9" width="13" customWidth="1"/>
    <col min="10" max="10" width="10.42578125" customWidth="1"/>
    <col min="11" max="11" width="8" customWidth="1"/>
    <col min="12" max="12" width="2.85546875" customWidth="1"/>
    <col min="13" max="13" width="11.28515625" customWidth="1"/>
    <col min="14" max="14" width="9.42578125" customWidth="1"/>
    <col min="15" max="15" width="10.5703125" customWidth="1"/>
    <col min="16" max="16" width="11.5703125" customWidth="1"/>
    <col min="17" max="17" width="12.7109375" customWidth="1"/>
    <col min="18" max="18" width="14.42578125" style="2" customWidth="1"/>
    <col min="19" max="19" width="8.28515625" customWidth="1"/>
  </cols>
  <sheetData>
    <row r="1" spans="1:18" s="1" customFormat="1" ht="58.5" customHeight="1" x14ac:dyDescent="0.2">
      <c r="A1" s="347" t="s">
        <v>733</v>
      </c>
      <c r="B1" s="347"/>
      <c r="C1" s="347"/>
      <c r="D1" s="347"/>
      <c r="E1" s="348" t="s">
        <v>735</v>
      </c>
      <c r="F1" s="348"/>
    </row>
    <row r="2" spans="1:18" s="1" customFormat="1" ht="36" customHeight="1" thickBot="1" x14ac:dyDescent="0.45">
      <c r="A2" s="349" t="s">
        <v>734</v>
      </c>
      <c r="B2" s="349"/>
      <c r="C2" s="349"/>
      <c r="D2" s="349"/>
      <c r="E2" s="349"/>
      <c r="F2" s="349"/>
      <c r="G2" s="349"/>
      <c r="H2" s="349"/>
      <c r="I2" s="349"/>
      <c r="J2" s="349"/>
      <c r="K2" s="349"/>
      <c r="L2" s="99"/>
      <c r="N2" s="100"/>
      <c r="O2" s="100"/>
    </row>
    <row r="3" spans="1:18" ht="4.5" customHeight="1" x14ac:dyDescent="0.4">
      <c r="A3" s="350"/>
      <c r="B3" s="350"/>
      <c r="C3" s="350"/>
      <c r="D3" s="350"/>
      <c r="E3" s="350"/>
      <c r="F3" s="350"/>
      <c r="G3" s="350"/>
      <c r="H3" s="350"/>
      <c r="I3" s="350"/>
      <c r="J3" s="350"/>
      <c r="K3" s="350"/>
      <c r="L3" s="101"/>
      <c r="M3" s="350"/>
      <c r="N3" s="351"/>
      <c r="O3" s="351"/>
      <c r="P3" s="102"/>
      <c r="R3"/>
    </row>
    <row r="4" spans="1:18" ht="20.25" x14ac:dyDescent="0.35">
      <c r="A4" s="1"/>
      <c r="B4" s="1"/>
      <c r="C4" s="103" t="s">
        <v>736</v>
      </c>
      <c r="D4" s="105"/>
      <c r="E4" s="105"/>
      <c r="F4" s="105"/>
      <c r="G4" s="105"/>
      <c r="H4" s="105"/>
      <c r="I4" s="105"/>
      <c r="J4" s="105"/>
      <c r="K4" s="105"/>
      <c r="L4" s="105"/>
      <c r="M4" s="105"/>
      <c r="N4" s="108"/>
      <c r="O4" s="108"/>
      <c r="P4" s="109"/>
    </row>
    <row r="5" spans="1:18" ht="18.75" x14ac:dyDescent="0.35">
      <c r="A5" s="3"/>
      <c r="B5" s="3"/>
      <c r="C5" s="103" t="s">
        <v>0</v>
      </c>
      <c r="D5" s="104"/>
      <c r="E5" s="104"/>
      <c r="F5" s="104"/>
      <c r="G5" s="104"/>
      <c r="H5" s="104"/>
      <c r="I5" s="104"/>
      <c r="J5" s="104"/>
      <c r="K5" s="104"/>
      <c r="L5" s="104"/>
      <c r="M5" s="104"/>
      <c r="N5" s="110"/>
      <c r="O5" s="110"/>
      <c r="P5" s="111"/>
    </row>
    <row r="6" spans="1:18" ht="18.75" x14ac:dyDescent="0.35">
      <c r="A6" s="3"/>
      <c r="B6" s="3"/>
      <c r="C6" s="103" t="s">
        <v>1</v>
      </c>
      <c r="D6" s="105"/>
      <c r="E6" s="105"/>
      <c r="F6" s="105"/>
      <c r="G6" s="105"/>
      <c r="H6" s="105"/>
      <c r="I6" s="105"/>
      <c r="J6" s="105"/>
      <c r="K6" s="105"/>
      <c r="L6" s="105"/>
      <c r="M6" s="105"/>
      <c r="N6" s="111"/>
      <c r="O6" s="111"/>
      <c r="P6" s="111"/>
    </row>
    <row r="7" spans="1:18" s="3" customFormat="1" ht="18.75" x14ac:dyDescent="0.35">
      <c r="C7" s="106" t="s">
        <v>737</v>
      </c>
      <c r="D7" s="107"/>
      <c r="E7" s="107"/>
      <c r="F7" s="107"/>
      <c r="G7" s="107"/>
      <c r="H7" s="107"/>
      <c r="I7" s="107"/>
      <c r="J7" s="107"/>
      <c r="K7" s="107"/>
      <c r="L7" s="107"/>
      <c r="M7" s="107"/>
      <c r="N7" s="110"/>
      <c r="O7" s="110"/>
      <c r="P7" s="111"/>
      <c r="R7" s="4"/>
    </row>
    <row r="8" spans="1:18" ht="18.75" x14ac:dyDescent="0.35">
      <c r="A8" s="3"/>
      <c r="B8" s="3"/>
      <c r="C8" s="103" t="s">
        <v>732</v>
      </c>
      <c r="D8" s="105"/>
      <c r="E8" s="105"/>
      <c r="F8" s="105"/>
      <c r="G8" s="105"/>
      <c r="H8" s="105"/>
      <c r="I8" s="105"/>
      <c r="J8" s="105"/>
      <c r="K8" s="105"/>
      <c r="L8" s="105"/>
      <c r="M8" s="105"/>
      <c r="N8" s="111"/>
      <c r="O8" s="111"/>
      <c r="P8" s="111"/>
      <c r="Q8" s="5">
        <v>18.221499999999999</v>
      </c>
      <c r="R8" s="6"/>
    </row>
    <row r="9" spans="1:18" ht="15" customHeight="1" x14ac:dyDescent="0.25">
      <c r="A9" s="1"/>
      <c r="B9" s="1"/>
      <c r="C9" s="354" t="s">
        <v>2</v>
      </c>
      <c r="D9" s="355" t="s">
        <v>3</v>
      </c>
      <c r="E9" s="356" t="s">
        <v>4</v>
      </c>
      <c r="F9" s="357" t="s">
        <v>746</v>
      </c>
      <c r="G9" s="358" t="s">
        <v>5</v>
      </c>
      <c r="H9" s="358"/>
      <c r="I9" s="358"/>
      <c r="J9" s="358"/>
      <c r="K9" s="358"/>
      <c r="L9" s="114"/>
      <c r="M9" s="359" t="s">
        <v>6</v>
      </c>
      <c r="N9" s="359"/>
      <c r="O9" s="359"/>
      <c r="P9" s="359"/>
    </row>
    <row r="10" spans="1:18" ht="22.5" customHeight="1" x14ac:dyDescent="0.25">
      <c r="A10" s="7"/>
      <c r="B10" s="7"/>
      <c r="C10" s="354"/>
      <c r="D10" s="355"/>
      <c r="E10" s="356"/>
      <c r="F10" s="357"/>
      <c r="G10" s="357" t="s">
        <v>747</v>
      </c>
      <c r="H10" s="360">
        <v>2024</v>
      </c>
      <c r="I10" s="360"/>
      <c r="J10" s="360"/>
      <c r="K10" s="360"/>
      <c r="L10" s="114"/>
      <c r="M10" s="357" t="s">
        <v>7</v>
      </c>
      <c r="N10" s="359">
        <v>2024</v>
      </c>
      <c r="O10" s="359"/>
      <c r="P10" s="359"/>
    </row>
    <row r="11" spans="1:18" ht="27" x14ac:dyDescent="0.25">
      <c r="A11" s="8"/>
      <c r="B11" s="8"/>
      <c r="C11" s="354"/>
      <c r="D11" s="355"/>
      <c r="E11" s="356"/>
      <c r="F11" s="357"/>
      <c r="G11" s="357"/>
      <c r="H11" s="115" t="s">
        <v>748</v>
      </c>
      <c r="I11" s="116" t="s">
        <v>749</v>
      </c>
      <c r="J11" s="115" t="s">
        <v>8</v>
      </c>
      <c r="K11" s="115" t="s">
        <v>9</v>
      </c>
      <c r="L11" s="115"/>
      <c r="M11" s="357"/>
      <c r="N11" s="117" t="s">
        <v>10</v>
      </c>
      <c r="O11" s="115" t="s">
        <v>11</v>
      </c>
      <c r="P11" s="115" t="s">
        <v>8</v>
      </c>
    </row>
    <row r="12" spans="1:18" ht="15.75" thickBot="1" x14ac:dyDescent="0.3">
      <c r="A12" s="7"/>
      <c r="B12" s="7"/>
      <c r="C12" s="118"/>
      <c r="D12" s="119"/>
      <c r="E12" s="120" t="s">
        <v>12</v>
      </c>
      <c r="F12" s="119" t="s">
        <v>13</v>
      </c>
      <c r="G12" s="119" t="s">
        <v>14</v>
      </c>
      <c r="H12" s="119" t="s">
        <v>15</v>
      </c>
      <c r="I12" s="120" t="s">
        <v>16</v>
      </c>
      <c r="J12" s="119" t="s">
        <v>17</v>
      </c>
      <c r="K12" s="121" t="s">
        <v>18</v>
      </c>
      <c r="L12" s="119"/>
      <c r="M12" s="119" t="s">
        <v>19</v>
      </c>
      <c r="N12" s="119" t="s">
        <v>20</v>
      </c>
      <c r="O12" s="119" t="s">
        <v>21</v>
      </c>
      <c r="P12" s="119" t="s">
        <v>22</v>
      </c>
    </row>
    <row r="13" spans="1:18" s="7" customFormat="1" ht="6" customHeight="1" thickBot="1" x14ac:dyDescent="0.35">
      <c r="C13" s="122"/>
      <c r="D13" s="123"/>
      <c r="E13" s="122"/>
      <c r="F13" s="123"/>
      <c r="G13" s="123"/>
      <c r="H13" s="123"/>
      <c r="I13" s="122"/>
      <c r="J13" s="123"/>
      <c r="K13" s="124"/>
      <c r="L13" s="124"/>
      <c r="M13" s="123"/>
      <c r="N13" s="123"/>
      <c r="O13" s="123"/>
      <c r="P13" s="123"/>
      <c r="Q13" s="125"/>
    </row>
    <row r="14" spans="1:18" x14ac:dyDescent="0.25">
      <c r="A14" s="1"/>
      <c r="B14" s="10"/>
      <c r="C14" s="126"/>
      <c r="D14" s="127" t="s">
        <v>23</v>
      </c>
      <c r="E14" s="127"/>
      <c r="F14" s="128">
        <f>+F16+F66</f>
        <v>165174.35943027926</v>
      </c>
      <c r="G14" s="128">
        <f>+G16+G66</f>
        <v>64915.684743982114</v>
      </c>
      <c r="H14" s="128">
        <f>+H16+H66</f>
        <v>24400.441936315499</v>
      </c>
      <c r="I14" s="128">
        <f>+I16+I66</f>
        <v>155.30043024662979</v>
      </c>
      <c r="J14" s="128">
        <f>+J16+J66</f>
        <v>65070.985174228743</v>
      </c>
      <c r="K14" s="128">
        <f t="shared" ref="K14:K16" si="0">ROUND((J14/F14)*100,1)</f>
        <v>39.4</v>
      </c>
      <c r="L14" s="128"/>
      <c r="M14" s="128"/>
      <c r="N14" s="128"/>
      <c r="O14" s="128"/>
      <c r="P14" s="128"/>
      <c r="Q14" s="11"/>
      <c r="R14" s="11"/>
    </row>
    <row r="15" spans="1:18" x14ac:dyDescent="0.25">
      <c r="A15" s="1"/>
      <c r="B15" s="10"/>
      <c r="C15" s="129"/>
      <c r="D15" s="130" t="s">
        <v>24</v>
      </c>
      <c r="E15" s="131"/>
      <c r="F15" s="132">
        <f>+F16+F67</f>
        <v>165174.35943027926</v>
      </c>
      <c r="G15" s="132">
        <f>+G16+G67</f>
        <v>64915.684743982114</v>
      </c>
      <c r="H15" s="132">
        <f>+H16+H67</f>
        <v>24400.441936315499</v>
      </c>
      <c r="I15" s="132">
        <f>+I16+I67</f>
        <v>155.30043024662979</v>
      </c>
      <c r="J15" s="132">
        <f>+J16+J67</f>
        <v>65070.985174228743</v>
      </c>
      <c r="K15" s="132">
        <f t="shared" si="0"/>
        <v>39.4</v>
      </c>
      <c r="L15" s="132"/>
      <c r="M15" s="132"/>
      <c r="N15" s="132"/>
      <c r="O15" s="132"/>
      <c r="P15" s="132"/>
      <c r="Q15" s="11"/>
      <c r="R15" s="11"/>
    </row>
    <row r="16" spans="1:18" x14ac:dyDescent="0.25">
      <c r="A16" s="1"/>
      <c r="B16" s="10"/>
      <c r="C16" s="129"/>
      <c r="D16" s="133" t="s">
        <v>25</v>
      </c>
      <c r="E16" s="131"/>
      <c r="F16" s="132">
        <f>+F17+F19+F21+F23+F25+F30+F36+F43+F46+F49+F51+F56+F61</f>
        <v>154918.30014543427</v>
      </c>
      <c r="G16" s="132">
        <f>+G17+G19+G21+G23+G25+G30+G36+G43+G46+G49+G51+G56+G61</f>
        <v>62062.197843982118</v>
      </c>
      <c r="H16" s="132">
        <f>+H17+H19+H21+H23+H25+H30+H36+H43+H46+H49+H51+H56+H61</f>
        <v>24400.441936315499</v>
      </c>
      <c r="I16" s="132">
        <f>+I17+I19+I21+I23+I25+I30+I36+I43+I46+I49+I51+I56+I61</f>
        <v>155.30043024662979</v>
      </c>
      <c r="J16" s="132">
        <f>+J17+J19+J21+J23+J25+J30+J36+J43+J46+J49+J51+J56+J61</f>
        <v>62217.498274228747</v>
      </c>
      <c r="K16" s="132">
        <f t="shared" si="0"/>
        <v>40.200000000000003</v>
      </c>
      <c r="L16" s="132"/>
      <c r="M16" s="132"/>
      <c r="N16" s="132"/>
      <c r="O16" s="132"/>
      <c r="P16" s="132"/>
      <c r="Q16" s="11"/>
      <c r="R16" s="11"/>
    </row>
    <row r="17" spans="1:20" ht="15.75" customHeight="1" x14ac:dyDescent="0.25">
      <c r="A17" s="12">
        <v>1</v>
      </c>
      <c r="C17" s="134"/>
      <c r="D17" s="133" t="s">
        <v>26</v>
      </c>
      <c r="E17" s="135"/>
      <c r="F17" s="132">
        <f>SUBTOTAL(9,F18:F18)</f>
        <v>4452.2071995651004</v>
      </c>
      <c r="G17" s="132">
        <f t="shared" ref="G17:I17" si="1">SUBTOTAL(9,G18:G18)</f>
        <v>3767.3832034989109</v>
      </c>
      <c r="H17" s="132">
        <f t="shared" si="1"/>
        <v>515.66845000000001</v>
      </c>
      <c r="I17" s="132">
        <f t="shared" si="1"/>
        <v>0</v>
      </c>
      <c r="J17" s="132">
        <f>SUBTOTAL(9,J18:J18)</f>
        <v>3767.3832034989109</v>
      </c>
      <c r="K17" s="132">
        <f t="shared" ref="K17:K65" si="2">ROUND((J17/F17)*100,1)</f>
        <v>84.6</v>
      </c>
      <c r="L17" s="132"/>
      <c r="M17" s="136"/>
      <c r="N17" s="137"/>
      <c r="O17" s="136"/>
      <c r="P17" s="136"/>
      <c r="Q17" s="14"/>
    </row>
    <row r="18" spans="1:20" ht="12.75" customHeight="1" x14ac:dyDescent="0.25">
      <c r="A18" s="12">
        <v>3</v>
      </c>
      <c r="B18" s="10">
        <v>2006</v>
      </c>
      <c r="C18" s="134">
        <v>188</v>
      </c>
      <c r="D18" s="138" t="s">
        <v>27</v>
      </c>
      <c r="E18" s="343" t="s">
        <v>28</v>
      </c>
      <c r="F18" s="136">
        <v>4452.2071995651004</v>
      </c>
      <c r="G18" s="136">
        <v>3767.3832034989109</v>
      </c>
      <c r="H18" s="136">
        <v>515.66845000000001</v>
      </c>
      <c r="I18" s="136">
        <v>0</v>
      </c>
      <c r="J18" s="136">
        <f>G18+I18</f>
        <v>3767.3832034989109</v>
      </c>
      <c r="K18" s="136">
        <f t="shared" si="2"/>
        <v>84.6</v>
      </c>
      <c r="L18" s="132"/>
      <c r="M18" s="136">
        <v>99.899999999999991</v>
      </c>
      <c r="N18" s="137">
        <v>1</v>
      </c>
      <c r="O18" s="136">
        <v>0</v>
      </c>
      <c r="P18" s="136">
        <f>+M18+O18</f>
        <v>99.899999999999991</v>
      </c>
      <c r="Q18" s="15"/>
      <c r="R18" s="16"/>
      <c r="S18" s="17"/>
      <c r="T18" s="17"/>
    </row>
    <row r="19" spans="1:20" ht="12.75" customHeight="1" x14ac:dyDescent="0.25">
      <c r="A19" s="12">
        <v>4</v>
      </c>
      <c r="C19" s="134"/>
      <c r="D19" s="139" t="s">
        <v>29</v>
      </c>
      <c r="E19" s="343"/>
      <c r="F19" s="132">
        <f>SUBTOTAL(9,F20:F20)</f>
        <v>2423.2955065000001</v>
      </c>
      <c r="G19" s="132">
        <f>SUBTOTAL(9,G20:G20)</f>
        <v>1138.84375</v>
      </c>
      <c r="H19" s="132">
        <f>SUBTOTAL(9,H20:H20)</f>
        <v>148.85790213249999</v>
      </c>
      <c r="I19" s="132">
        <f>SUBTOTAL(9,I20:I20)</f>
        <v>0</v>
      </c>
      <c r="J19" s="132">
        <f>SUBTOTAL(9,J20:J20)</f>
        <v>1138.84375</v>
      </c>
      <c r="K19" s="132">
        <f t="shared" si="2"/>
        <v>47</v>
      </c>
      <c r="L19" s="132"/>
      <c r="M19" s="136"/>
      <c r="N19" s="137"/>
      <c r="O19" s="136"/>
      <c r="P19" s="136"/>
      <c r="Q19" s="15"/>
      <c r="R19" s="16"/>
      <c r="S19" s="17"/>
    </row>
    <row r="20" spans="1:20" ht="12.75" customHeight="1" x14ac:dyDescent="0.25">
      <c r="A20" s="12">
        <v>5</v>
      </c>
      <c r="B20" s="10">
        <v>2007</v>
      </c>
      <c r="C20" s="134">
        <v>209</v>
      </c>
      <c r="D20" s="138" t="s">
        <v>30</v>
      </c>
      <c r="E20" s="343" t="s">
        <v>28</v>
      </c>
      <c r="F20" s="136">
        <v>2423.2955065000001</v>
      </c>
      <c r="G20" s="136">
        <v>1138.84375</v>
      </c>
      <c r="H20" s="136">
        <v>148.85790213249999</v>
      </c>
      <c r="I20" s="136">
        <v>0</v>
      </c>
      <c r="J20" s="136">
        <f>+G20+I20</f>
        <v>1138.84375</v>
      </c>
      <c r="K20" s="136">
        <f t="shared" si="2"/>
        <v>47</v>
      </c>
      <c r="L20" s="132"/>
      <c r="M20" s="136">
        <v>67.8</v>
      </c>
      <c r="N20" s="137">
        <v>6.14</v>
      </c>
      <c r="O20" s="136">
        <v>0</v>
      </c>
      <c r="P20" s="136">
        <f>+M20+O20</f>
        <v>67.8</v>
      </c>
      <c r="Q20" s="15"/>
      <c r="R20" s="16"/>
      <c r="S20" s="17"/>
      <c r="T20" s="17"/>
    </row>
    <row r="21" spans="1:20" ht="12.75" customHeight="1" x14ac:dyDescent="0.25">
      <c r="A21" s="12">
        <v>7</v>
      </c>
      <c r="C21" s="134"/>
      <c r="D21" s="139" t="s">
        <v>31</v>
      </c>
      <c r="E21" s="343"/>
      <c r="F21" s="132">
        <f>SUBTOTAL(9,F22:F22)</f>
        <v>1701.5301199847643</v>
      </c>
      <c r="G21" s="132">
        <f>SUBTOTAL(9,G22:G22)</f>
        <v>782.68175562499994</v>
      </c>
      <c r="H21" s="140">
        <f>SUBTOTAL(9,H22:H22)</f>
        <v>522.649799067</v>
      </c>
      <c r="I21" s="132">
        <f>SUBTOTAL(9,I22:I22)</f>
        <v>0</v>
      </c>
      <c r="J21" s="132">
        <f>SUBTOTAL(9,J22:J22)</f>
        <v>782.68175562499994</v>
      </c>
      <c r="K21" s="132">
        <f t="shared" si="2"/>
        <v>46</v>
      </c>
      <c r="L21" s="132"/>
      <c r="M21" s="136"/>
      <c r="N21" s="137"/>
      <c r="O21" s="136"/>
      <c r="P21" s="136"/>
      <c r="Q21" s="15"/>
      <c r="R21" s="16"/>
      <c r="S21" s="17"/>
    </row>
    <row r="22" spans="1:20" ht="12.75" customHeight="1" x14ac:dyDescent="0.25">
      <c r="A22" s="12">
        <v>8</v>
      </c>
      <c r="B22" s="10">
        <v>2008</v>
      </c>
      <c r="C22" s="134">
        <v>245</v>
      </c>
      <c r="D22" s="138" t="s">
        <v>32</v>
      </c>
      <c r="E22" s="343" t="s">
        <v>28</v>
      </c>
      <c r="F22" s="136">
        <v>1701.5301199847643</v>
      </c>
      <c r="G22" s="136">
        <v>782.68175562499994</v>
      </c>
      <c r="H22" s="136">
        <v>522.649799067</v>
      </c>
      <c r="I22" s="136">
        <v>0</v>
      </c>
      <c r="J22" s="136">
        <f>+G22+I22</f>
        <v>782.68175562499994</v>
      </c>
      <c r="K22" s="136">
        <f t="shared" si="2"/>
        <v>46</v>
      </c>
      <c r="L22" s="132"/>
      <c r="M22" s="136">
        <v>96.5</v>
      </c>
      <c r="N22" s="137">
        <v>30.72</v>
      </c>
      <c r="O22" s="136">
        <v>0</v>
      </c>
      <c r="P22" s="136">
        <f>+M22+O22</f>
        <v>96.5</v>
      </c>
      <c r="Q22" s="15"/>
      <c r="R22" s="16"/>
      <c r="S22" s="17"/>
      <c r="T22" s="17"/>
    </row>
    <row r="23" spans="1:20" ht="12.75" customHeight="1" x14ac:dyDescent="0.25">
      <c r="A23" s="12">
        <v>9</v>
      </c>
      <c r="C23" s="134"/>
      <c r="D23" s="139" t="s">
        <v>33</v>
      </c>
      <c r="E23" s="343"/>
      <c r="F23" s="132">
        <f>SUBTOTAL(9,F24:F24)</f>
        <v>1045.7165608250575</v>
      </c>
      <c r="G23" s="132">
        <f>SUBTOTAL(9,G24:G24)</f>
        <v>816.32319999999993</v>
      </c>
      <c r="H23" s="132">
        <f>SUBTOTAL(9,H24:H24)</f>
        <v>35.426823387999995</v>
      </c>
      <c r="I23" s="132">
        <f>SUBTOTAL(9,I24:I24)</f>
        <v>0</v>
      </c>
      <c r="J23" s="132">
        <f>SUBTOTAL(9,J24:J24)</f>
        <v>816.32319999999993</v>
      </c>
      <c r="K23" s="132">
        <f t="shared" si="2"/>
        <v>78.099999999999994</v>
      </c>
      <c r="L23" s="132"/>
      <c r="M23" s="136"/>
      <c r="N23" s="137"/>
      <c r="O23" s="136"/>
      <c r="P23" s="136"/>
      <c r="Q23" s="15"/>
      <c r="R23" s="16"/>
      <c r="S23" s="17"/>
    </row>
    <row r="24" spans="1:20" ht="12.75" customHeight="1" x14ac:dyDescent="0.25">
      <c r="A24" s="12">
        <v>10</v>
      </c>
      <c r="B24" s="10">
        <v>2009</v>
      </c>
      <c r="C24" s="134">
        <v>249</v>
      </c>
      <c r="D24" s="138" t="s">
        <v>34</v>
      </c>
      <c r="E24" s="343" t="s">
        <v>28</v>
      </c>
      <c r="F24" s="136">
        <v>1045.7165608250575</v>
      </c>
      <c r="G24" s="136">
        <v>816.32319999999993</v>
      </c>
      <c r="H24" s="136">
        <v>35.426823387999995</v>
      </c>
      <c r="I24" s="136">
        <v>0</v>
      </c>
      <c r="J24" s="136">
        <f>G24+I24</f>
        <v>816.32319999999993</v>
      </c>
      <c r="K24" s="136">
        <f t="shared" si="2"/>
        <v>78.099999999999994</v>
      </c>
      <c r="L24" s="132"/>
      <c r="M24" s="136">
        <v>100</v>
      </c>
      <c r="N24" s="137">
        <v>1</v>
      </c>
      <c r="O24" s="136">
        <v>0</v>
      </c>
      <c r="P24" s="136">
        <f>+M24+O24</f>
        <v>100</v>
      </c>
      <c r="Q24" s="15"/>
      <c r="R24" s="16"/>
      <c r="S24" s="17"/>
      <c r="T24" s="17"/>
    </row>
    <row r="25" spans="1:20" ht="12.75" customHeight="1" x14ac:dyDescent="0.25">
      <c r="A25" s="12">
        <v>12</v>
      </c>
      <c r="C25" s="134"/>
      <c r="D25" s="139" t="s">
        <v>35</v>
      </c>
      <c r="E25" s="343"/>
      <c r="F25" s="132">
        <f>SUBTOTAL(9,F26:F29)</f>
        <v>20786.15232729476</v>
      </c>
      <c r="G25" s="132">
        <f>SUBTOTAL(9,G26:G29)</f>
        <v>15350.432130503206</v>
      </c>
      <c r="H25" s="140">
        <f>SUBTOTAL(9,H26:H29)</f>
        <v>828.84696450049989</v>
      </c>
      <c r="I25" s="132">
        <f>SUBTOTAL(9,I26:I29)</f>
        <v>0</v>
      </c>
      <c r="J25" s="132">
        <f>SUBTOTAL(9,J26:J29)</f>
        <v>15350.432130503206</v>
      </c>
      <c r="K25" s="132">
        <f t="shared" si="2"/>
        <v>73.8</v>
      </c>
      <c r="L25" s="132"/>
      <c r="M25" s="136"/>
      <c r="N25" s="137"/>
      <c r="O25" s="136"/>
      <c r="P25" s="136"/>
      <c r="Q25" s="15"/>
      <c r="R25" s="16"/>
      <c r="S25" s="17"/>
    </row>
    <row r="26" spans="1:20" ht="12.75" customHeight="1" x14ac:dyDescent="0.25">
      <c r="A26" s="12">
        <v>13</v>
      </c>
      <c r="B26" s="10">
        <v>2011</v>
      </c>
      <c r="C26" s="134">
        <v>264</v>
      </c>
      <c r="D26" s="138" t="s">
        <v>36</v>
      </c>
      <c r="E26" s="343" t="s">
        <v>28</v>
      </c>
      <c r="F26" s="136">
        <v>13243.478837679762</v>
      </c>
      <c r="G26" s="136">
        <v>11016.848305927324</v>
      </c>
      <c r="H26" s="136">
        <v>18.221499999999999</v>
      </c>
      <c r="I26" s="136">
        <v>0</v>
      </c>
      <c r="J26" s="136">
        <f>G26+I26</f>
        <v>11016.848305927324</v>
      </c>
      <c r="K26" s="136">
        <f t="shared" si="2"/>
        <v>83.2</v>
      </c>
      <c r="L26" s="132"/>
      <c r="M26" s="136">
        <v>99.88</v>
      </c>
      <c r="N26" s="137">
        <v>0.3</v>
      </c>
      <c r="O26" s="136">
        <v>0</v>
      </c>
      <c r="P26" s="136">
        <f t="shared" ref="P26:P29" si="3">+M26+O26</f>
        <v>99.88</v>
      </c>
      <c r="Q26" s="15"/>
      <c r="R26" s="16"/>
      <c r="S26" s="17"/>
      <c r="T26" s="17"/>
    </row>
    <row r="27" spans="1:20" ht="12.75" customHeight="1" x14ac:dyDescent="0.25">
      <c r="A27" s="12">
        <v>14</v>
      </c>
      <c r="B27" s="10">
        <v>2011</v>
      </c>
      <c r="C27" s="134">
        <v>266</v>
      </c>
      <c r="D27" s="138" t="s">
        <v>37</v>
      </c>
      <c r="E27" s="343" t="s">
        <v>28</v>
      </c>
      <c r="F27" s="136">
        <v>3239.3453840000002</v>
      </c>
      <c r="G27" s="136">
        <v>1538.7938927222883</v>
      </c>
      <c r="H27" s="136">
        <v>24.061308534999998</v>
      </c>
      <c r="I27" s="136">
        <v>0</v>
      </c>
      <c r="J27" s="136">
        <f>G27+I27</f>
        <v>1538.7938927222883</v>
      </c>
      <c r="K27" s="136">
        <f t="shared" si="2"/>
        <v>47.5</v>
      </c>
      <c r="L27" s="132"/>
      <c r="M27" s="136">
        <v>92.59</v>
      </c>
      <c r="N27" s="137">
        <v>6.4</v>
      </c>
      <c r="O27" s="136">
        <v>0</v>
      </c>
      <c r="P27" s="136">
        <f t="shared" si="3"/>
        <v>92.59</v>
      </c>
      <c r="Q27" s="15"/>
      <c r="R27" s="16"/>
      <c r="S27" s="17"/>
      <c r="T27" s="17"/>
    </row>
    <row r="28" spans="1:20" ht="12.75" customHeight="1" x14ac:dyDescent="0.25">
      <c r="A28" s="12">
        <v>16</v>
      </c>
      <c r="B28" s="10">
        <v>2011</v>
      </c>
      <c r="C28" s="134">
        <v>268</v>
      </c>
      <c r="D28" s="138" t="s">
        <v>738</v>
      </c>
      <c r="E28" s="343" t="s">
        <v>38</v>
      </c>
      <c r="F28" s="136">
        <v>375.98680415999996</v>
      </c>
      <c r="G28" s="136">
        <v>359.46209441454556</v>
      </c>
      <c r="H28" s="136">
        <v>0</v>
      </c>
      <c r="I28" s="136">
        <v>0</v>
      </c>
      <c r="J28" s="136">
        <f>G28+I28</f>
        <v>359.46209441454556</v>
      </c>
      <c r="K28" s="136">
        <f>ROUND((J28/F28)*100,1)</f>
        <v>95.6</v>
      </c>
      <c r="L28" s="132"/>
      <c r="M28" s="136">
        <v>97.759</v>
      </c>
      <c r="N28" s="137">
        <v>2.2999999999999998</v>
      </c>
      <c r="O28" s="136">
        <v>1.0589999999999975</v>
      </c>
      <c r="P28" s="136">
        <f>+M28+O28</f>
        <v>98.817999999999998</v>
      </c>
      <c r="Q28" s="15"/>
      <c r="R28" s="16"/>
      <c r="S28" s="17"/>
      <c r="T28" s="17"/>
    </row>
    <row r="29" spans="1:20" ht="12.75" customHeight="1" x14ac:dyDescent="0.25">
      <c r="A29" s="12">
        <v>15</v>
      </c>
      <c r="B29" s="10">
        <v>2011</v>
      </c>
      <c r="C29" s="134">
        <v>274</v>
      </c>
      <c r="D29" s="138" t="s">
        <v>39</v>
      </c>
      <c r="E29" s="343" t="s">
        <v>28</v>
      </c>
      <c r="F29" s="136">
        <v>3927.3413014549997</v>
      </c>
      <c r="G29" s="136">
        <v>2435.3278374390484</v>
      </c>
      <c r="H29" s="136">
        <v>786.56415596549994</v>
      </c>
      <c r="I29" s="136">
        <v>0</v>
      </c>
      <c r="J29" s="136">
        <f>G29+I29</f>
        <v>2435.3278374390484</v>
      </c>
      <c r="K29" s="136">
        <f t="shared" si="2"/>
        <v>62</v>
      </c>
      <c r="L29" s="132"/>
      <c r="M29" s="136">
        <v>62.3</v>
      </c>
      <c r="N29" s="137">
        <v>20.03</v>
      </c>
      <c r="O29" s="136">
        <v>0</v>
      </c>
      <c r="P29" s="136">
        <f t="shared" si="3"/>
        <v>62.3</v>
      </c>
      <c r="Q29" s="15"/>
      <c r="R29" s="16"/>
      <c r="S29" s="17"/>
      <c r="T29" s="17"/>
    </row>
    <row r="30" spans="1:20" ht="12.75" customHeight="1" x14ac:dyDescent="0.25">
      <c r="A30" s="12">
        <v>17</v>
      </c>
      <c r="C30" s="141"/>
      <c r="D30" s="139" t="s">
        <v>40</v>
      </c>
      <c r="E30" s="344"/>
      <c r="F30" s="132">
        <f>SUBTOTAL(9,F31:F35)</f>
        <v>12900.264858989762</v>
      </c>
      <c r="G30" s="132">
        <f>SUBTOTAL(9,G31:G35)</f>
        <v>3451.1428275657108</v>
      </c>
      <c r="H30" s="140">
        <f>SUBTOTAL(9,H31:H35)</f>
        <v>4108.7719023230002</v>
      </c>
      <c r="I30" s="132">
        <f>SUBTOTAL(9,I31:I35)</f>
        <v>107.83381333429386</v>
      </c>
      <c r="J30" s="132">
        <f>SUBTOTAL(9,J31:J35)</f>
        <v>3558.9766409000044</v>
      </c>
      <c r="K30" s="132">
        <f t="shared" si="2"/>
        <v>27.6</v>
      </c>
      <c r="L30" s="132"/>
      <c r="M30" s="136"/>
      <c r="N30" s="137"/>
      <c r="O30" s="136"/>
      <c r="P30" s="136"/>
      <c r="Q30" s="15"/>
      <c r="R30" s="16"/>
      <c r="S30" s="17"/>
    </row>
    <row r="31" spans="1:20" ht="12.75" customHeight="1" x14ac:dyDescent="0.25">
      <c r="A31" s="12">
        <v>19</v>
      </c>
      <c r="B31" s="10">
        <v>2012</v>
      </c>
      <c r="C31" s="134">
        <v>280</v>
      </c>
      <c r="D31" s="138" t="s">
        <v>739</v>
      </c>
      <c r="E31" s="344" t="s">
        <v>28</v>
      </c>
      <c r="F31" s="136">
        <v>1851.778159</v>
      </c>
      <c r="G31" s="136">
        <v>428.22364533310997</v>
      </c>
      <c r="H31" s="136">
        <v>0</v>
      </c>
      <c r="I31" s="136">
        <v>0</v>
      </c>
      <c r="J31" s="136">
        <f t="shared" ref="J31:J65" si="4">G31+I31</f>
        <v>428.22364533310997</v>
      </c>
      <c r="K31" s="136">
        <f t="shared" si="2"/>
        <v>23.1</v>
      </c>
      <c r="L31" s="136"/>
      <c r="M31" s="136">
        <v>23.09469129787071</v>
      </c>
      <c r="N31" s="137">
        <v>0</v>
      </c>
      <c r="O31" s="136">
        <v>0</v>
      </c>
      <c r="P31" s="136">
        <f t="shared" ref="P31:P35" si="5">+M31+O31</f>
        <v>23.09469129787071</v>
      </c>
      <c r="Q31" s="15"/>
      <c r="R31" s="16"/>
      <c r="S31" s="17"/>
      <c r="T31" s="17"/>
    </row>
    <row r="32" spans="1:20" ht="12.75" customHeight="1" x14ac:dyDescent="0.25">
      <c r="A32" s="12">
        <v>21</v>
      </c>
      <c r="B32" s="10">
        <v>2012</v>
      </c>
      <c r="C32" s="134">
        <v>282</v>
      </c>
      <c r="D32" s="138" t="s">
        <v>740</v>
      </c>
      <c r="E32" s="343" t="s">
        <v>28</v>
      </c>
      <c r="F32" s="136">
        <v>1093.29</v>
      </c>
      <c r="G32" s="136">
        <v>215.25282438879998</v>
      </c>
      <c r="H32" s="136">
        <v>0</v>
      </c>
      <c r="I32" s="136">
        <v>107.83381333429386</v>
      </c>
      <c r="J32" s="136">
        <f t="shared" si="4"/>
        <v>323.08663772309387</v>
      </c>
      <c r="K32" s="136">
        <f t="shared" si="2"/>
        <v>29.6</v>
      </c>
      <c r="L32" s="136"/>
      <c r="M32" s="136">
        <v>24.711446129394801</v>
      </c>
      <c r="N32" s="137">
        <v>0</v>
      </c>
      <c r="O32" s="136">
        <v>5.6095035953941501</v>
      </c>
      <c r="P32" s="136">
        <f t="shared" si="5"/>
        <v>30.320949724788953</v>
      </c>
      <c r="Q32" s="15"/>
      <c r="R32" s="16"/>
      <c r="S32" s="17"/>
      <c r="T32" s="17"/>
    </row>
    <row r="33" spans="1:20" ht="12.75" customHeight="1" x14ac:dyDescent="0.25">
      <c r="A33" s="12">
        <v>22</v>
      </c>
      <c r="B33" s="10">
        <v>2012</v>
      </c>
      <c r="C33" s="134">
        <v>284</v>
      </c>
      <c r="D33" s="138" t="s">
        <v>741</v>
      </c>
      <c r="E33" s="343" t="s">
        <v>28</v>
      </c>
      <c r="F33" s="136">
        <v>2367.2445325649996</v>
      </c>
      <c r="G33" s="136">
        <v>783.52449999999999</v>
      </c>
      <c r="H33" s="136">
        <v>0</v>
      </c>
      <c r="I33" s="136">
        <v>0</v>
      </c>
      <c r="J33" s="136">
        <f t="shared" si="4"/>
        <v>783.52449999999999</v>
      </c>
      <c r="K33" s="136">
        <f t="shared" si="2"/>
        <v>33.1</v>
      </c>
      <c r="L33" s="132"/>
      <c r="M33" s="136">
        <v>36.299999999999997</v>
      </c>
      <c r="N33" s="137">
        <v>0</v>
      </c>
      <c r="O33" s="136">
        <v>0</v>
      </c>
      <c r="P33" s="136">
        <f t="shared" si="5"/>
        <v>36.299999999999997</v>
      </c>
      <c r="Q33" s="15"/>
      <c r="R33" s="16"/>
      <c r="S33" s="17"/>
      <c r="T33" s="17"/>
    </row>
    <row r="34" spans="1:20" ht="12.75" customHeight="1" x14ac:dyDescent="0.25">
      <c r="A34" s="12">
        <v>23</v>
      </c>
      <c r="B34" s="10">
        <v>2012</v>
      </c>
      <c r="C34" s="134">
        <v>289</v>
      </c>
      <c r="D34" s="138" t="s">
        <v>41</v>
      </c>
      <c r="E34" s="343" t="s">
        <v>38</v>
      </c>
      <c r="F34" s="136">
        <v>7544.3298964247615</v>
      </c>
      <c r="G34" s="136">
        <v>2024.1418578438006</v>
      </c>
      <c r="H34" s="136">
        <v>4065.1529294144998</v>
      </c>
      <c r="I34" s="136">
        <v>0</v>
      </c>
      <c r="J34" s="136">
        <f t="shared" si="4"/>
        <v>2024.1418578438006</v>
      </c>
      <c r="K34" s="136">
        <f t="shared" si="2"/>
        <v>26.8</v>
      </c>
      <c r="L34" s="132"/>
      <c r="M34" s="136">
        <v>25.63</v>
      </c>
      <c r="N34" s="137">
        <v>44.16</v>
      </c>
      <c r="O34" s="136">
        <v>0</v>
      </c>
      <c r="P34" s="136">
        <f t="shared" si="5"/>
        <v>25.63</v>
      </c>
      <c r="Q34" s="15"/>
      <c r="R34" s="16"/>
      <c r="S34" s="17"/>
      <c r="T34" s="17"/>
    </row>
    <row r="35" spans="1:20" ht="29.25" customHeight="1" x14ac:dyDescent="0.25">
      <c r="A35" s="12">
        <v>24</v>
      </c>
      <c r="B35" s="10">
        <v>2012</v>
      </c>
      <c r="C35" s="134">
        <v>290</v>
      </c>
      <c r="D35" s="138" t="s">
        <v>42</v>
      </c>
      <c r="E35" s="343" t="s">
        <v>43</v>
      </c>
      <c r="F35" s="136">
        <v>43.622270999999998</v>
      </c>
      <c r="G35" s="136">
        <v>0</v>
      </c>
      <c r="H35" s="136">
        <v>43.618972908499998</v>
      </c>
      <c r="I35" s="136">
        <v>0</v>
      </c>
      <c r="J35" s="136">
        <f t="shared" si="4"/>
        <v>0</v>
      </c>
      <c r="K35" s="136">
        <f t="shared" si="2"/>
        <v>0</v>
      </c>
      <c r="L35" s="132"/>
      <c r="M35" s="136">
        <v>0</v>
      </c>
      <c r="N35" s="137">
        <v>28</v>
      </c>
      <c r="O35" s="136">
        <v>0</v>
      </c>
      <c r="P35" s="136">
        <f t="shared" si="5"/>
        <v>0</v>
      </c>
      <c r="Q35" s="15"/>
      <c r="R35" s="16"/>
      <c r="S35" s="17"/>
      <c r="T35" s="17"/>
    </row>
    <row r="36" spans="1:20" ht="12.75" customHeight="1" x14ac:dyDescent="0.25">
      <c r="A36" s="12">
        <v>25</v>
      </c>
      <c r="C36" s="134"/>
      <c r="D36" s="139" t="s">
        <v>44</v>
      </c>
      <c r="E36" s="343"/>
      <c r="F36" s="132">
        <f>SUBTOTAL(9,F37:F42)</f>
        <v>40515.924782455317</v>
      </c>
      <c r="G36" s="132">
        <f>SUBTOTAL(9,G37:G42)</f>
        <v>26193.799272487275</v>
      </c>
      <c r="H36" s="140">
        <f>SUBTOTAL(9,H37:H42)</f>
        <v>749.72141269849999</v>
      </c>
      <c r="I36" s="132">
        <f>SUBTOTAL(9,I37:I42)</f>
        <v>0</v>
      </c>
      <c r="J36" s="132">
        <f>SUBTOTAL(9,J37:J42)</f>
        <v>26193.799272487275</v>
      </c>
      <c r="K36" s="132">
        <f t="shared" si="2"/>
        <v>64.7</v>
      </c>
      <c r="L36" s="132"/>
      <c r="M36" s="136"/>
      <c r="N36" s="137"/>
      <c r="O36" s="136"/>
      <c r="P36" s="136"/>
      <c r="Q36" s="15"/>
      <c r="R36" s="16"/>
      <c r="S36" s="17"/>
    </row>
    <row r="37" spans="1:20" ht="12.75" customHeight="1" x14ac:dyDescent="0.25">
      <c r="A37" s="12">
        <v>26</v>
      </c>
      <c r="B37" s="10">
        <v>2013</v>
      </c>
      <c r="C37" s="134">
        <v>296</v>
      </c>
      <c r="D37" s="138" t="s">
        <v>45</v>
      </c>
      <c r="E37" s="343" t="s">
        <v>28</v>
      </c>
      <c r="F37" s="136">
        <v>13170.026441</v>
      </c>
      <c r="G37" s="136">
        <v>8842.1596067824303</v>
      </c>
      <c r="H37" s="136">
        <v>81.996749999999992</v>
      </c>
      <c r="I37" s="136">
        <v>0</v>
      </c>
      <c r="J37" s="136">
        <f t="shared" si="4"/>
        <v>8842.1596067824303</v>
      </c>
      <c r="K37" s="136">
        <f t="shared" si="2"/>
        <v>67.099999999999994</v>
      </c>
      <c r="L37" s="132"/>
      <c r="M37" s="136">
        <v>99.899999999999991</v>
      </c>
      <c r="N37" s="137">
        <v>0.5</v>
      </c>
      <c r="O37" s="136">
        <v>0</v>
      </c>
      <c r="P37" s="136">
        <f t="shared" ref="P37:P42" si="6">+M37+O37</f>
        <v>99.899999999999991</v>
      </c>
      <c r="Q37" s="15"/>
      <c r="R37" s="16"/>
      <c r="S37" s="17"/>
      <c r="T37" s="17"/>
    </row>
    <row r="38" spans="1:20" ht="12.75" customHeight="1" x14ac:dyDescent="0.25">
      <c r="A38" s="12">
        <v>27</v>
      </c>
      <c r="B38" s="10">
        <v>2013</v>
      </c>
      <c r="C38" s="134">
        <v>297</v>
      </c>
      <c r="D38" s="138" t="s">
        <v>46</v>
      </c>
      <c r="E38" s="343" t="s">
        <v>28</v>
      </c>
      <c r="F38" s="136">
        <v>2621.5143593752782</v>
      </c>
      <c r="G38" s="136">
        <v>1725.3483975008942</v>
      </c>
      <c r="H38" s="136">
        <v>7.5254794999999994</v>
      </c>
      <c r="I38" s="136">
        <v>0</v>
      </c>
      <c r="J38" s="136">
        <f t="shared" si="4"/>
        <v>1725.3483975008942</v>
      </c>
      <c r="K38" s="136">
        <f t="shared" si="2"/>
        <v>65.8</v>
      </c>
      <c r="L38" s="132"/>
      <c r="M38" s="136">
        <v>99.929999999999978</v>
      </c>
      <c r="N38" s="137">
        <v>1</v>
      </c>
      <c r="O38" s="136">
        <v>0</v>
      </c>
      <c r="P38" s="136">
        <f t="shared" si="6"/>
        <v>99.929999999999978</v>
      </c>
      <c r="Q38" s="15"/>
      <c r="R38" s="16"/>
      <c r="S38" s="17"/>
      <c r="T38" s="17"/>
    </row>
    <row r="39" spans="1:20" ht="12.75" customHeight="1" x14ac:dyDescent="0.25">
      <c r="A39" s="12">
        <v>28</v>
      </c>
      <c r="B39" s="10">
        <v>2013</v>
      </c>
      <c r="C39" s="134">
        <v>298</v>
      </c>
      <c r="D39" s="138" t="s">
        <v>47</v>
      </c>
      <c r="E39" s="343" t="s">
        <v>28</v>
      </c>
      <c r="F39" s="136">
        <v>12732.355303965</v>
      </c>
      <c r="G39" s="136">
        <v>7745.139201198218</v>
      </c>
      <c r="H39" s="136">
        <v>9.1107499999999995</v>
      </c>
      <c r="I39" s="136">
        <v>0</v>
      </c>
      <c r="J39" s="136">
        <f t="shared" si="4"/>
        <v>7745.139201198218</v>
      </c>
      <c r="K39" s="136">
        <f t="shared" si="2"/>
        <v>60.8</v>
      </c>
      <c r="L39" s="132"/>
      <c r="M39" s="136">
        <v>99.9495</v>
      </c>
      <c r="N39" s="137">
        <v>0.1</v>
      </c>
      <c r="O39" s="136">
        <v>0</v>
      </c>
      <c r="P39" s="136">
        <f t="shared" si="6"/>
        <v>99.9495</v>
      </c>
      <c r="Q39" s="15"/>
      <c r="R39" s="16"/>
      <c r="S39" s="17"/>
      <c r="T39" s="17"/>
    </row>
    <row r="40" spans="1:20" ht="12.75" customHeight="1" x14ac:dyDescent="0.25">
      <c r="A40" s="12">
        <v>29</v>
      </c>
      <c r="B40" s="10">
        <v>2013</v>
      </c>
      <c r="C40" s="134">
        <v>304</v>
      </c>
      <c r="D40" s="138" t="s">
        <v>48</v>
      </c>
      <c r="E40" s="343" t="s">
        <v>38</v>
      </c>
      <c r="F40" s="136">
        <v>3468.1179926648811</v>
      </c>
      <c r="G40" s="136">
        <v>1027.4485661266026</v>
      </c>
      <c r="H40" s="136">
        <v>541.75943319850001</v>
      </c>
      <c r="I40" s="136">
        <v>0</v>
      </c>
      <c r="J40" s="136">
        <f t="shared" si="4"/>
        <v>1027.4485661266026</v>
      </c>
      <c r="K40" s="136">
        <f t="shared" si="2"/>
        <v>29.6</v>
      </c>
      <c r="L40" s="132"/>
      <c r="M40" s="136">
        <v>44.019999999999996</v>
      </c>
      <c r="N40" s="137">
        <v>46</v>
      </c>
      <c r="O40" s="136">
        <v>0</v>
      </c>
      <c r="P40" s="136">
        <f t="shared" si="6"/>
        <v>44.019999999999996</v>
      </c>
      <c r="Q40" s="15"/>
      <c r="R40" s="16"/>
      <c r="S40" s="17"/>
      <c r="T40" s="17"/>
    </row>
    <row r="41" spans="1:20" ht="12.75" customHeight="1" x14ac:dyDescent="0.25">
      <c r="A41" s="12">
        <v>30</v>
      </c>
      <c r="B41" s="10">
        <v>2013</v>
      </c>
      <c r="C41" s="134">
        <v>310</v>
      </c>
      <c r="D41" s="138" t="s">
        <v>742</v>
      </c>
      <c r="E41" s="343" t="s">
        <v>28</v>
      </c>
      <c r="F41" s="136">
        <v>2132.3528160000001</v>
      </c>
      <c r="G41" s="136">
        <v>574.97818633161501</v>
      </c>
      <c r="H41" s="136">
        <v>0</v>
      </c>
      <c r="I41" s="136">
        <v>0</v>
      </c>
      <c r="J41" s="136">
        <f t="shared" si="4"/>
        <v>574.97818633161501</v>
      </c>
      <c r="K41" s="136">
        <f t="shared" si="2"/>
        <v>27</v>
      </c>
      <c r="L41" s="132"/>
      <c r="M41" s="136">
        <v>26.975791240479758</v>
      </c>
      <c r="N41" s="137">
        <v>0</v>
      </c>
      <c r="O41" s="136">
        <v>0</v>
      </c>
      <c r="P41" s="136">
        <f t="shared" si="6"/>
        <v>26.975791240479758</v>
      </c>
      <c r="Q41" s="15"/>
      <c r="R41" s="16"/>
      <c r="S41" s="17"/>
      <c r="T41" s="17"/>
    </row>
    <row r="42" spans="1:20" ht="12.75" customHeight="1" x14ac:dyDescent="0.25">
      <c r="A42" s="12">
        <v>31</v>
      </c>
      <c r="B42" s="10">
        <v>2013</v>
      </c>
      <c r="C42" s="141">
        <v>311</v>
      </c>
      <c r="D42" s="138" t="s">
        <v>49</v>
      </c>
      <c r="E42" s="344" t="s">
        <v>28</v>
      </c>
      <c r="F42" s="136">
        <v>6391.5578694501601</v>
      </c>
      <c r="G42" s="136">
        <v>6278.7253145475097</v>
      </c>
      <c r="H42" s="136">
        <v>109.32899999999999</v>
      </c>
      <c r="I42" s="136">
        <v>0</v>
      </c>
      <c r="J42" s="136">
        <f t="shared" si="4"/>
        <v>6278.7253145475097</v>
      </c>
      <c r="K42" s="136">
        <f t="shared" si="2"/>
        <v>98.2</v>
      </c>
      <c r="L42" s="132"/>
      <c r="M42" s="136">
        <v>100</v>
      </c>
      <c r="N42" s="137">
        <v>0.01</v>
      </c>
      <c r="O42" s="136">
        <v>0</v>
      </c>
      <c r="P42" s="136">
        <f t="shared" si="6"/>
        <v>100</v>
      </c>
      <c r="Q42" s="15"/>
      <c r="R42" s="16"/>
      <c r="S42" s="17"/>
      <c r="T42" s="17"/>
    </row>
    <row r="43" spans="1:20" ht="12.75" customHeight="1" x14ac:dyDescent="0.25">
      <c r="A43" s="12">
        <v>32</v>
      </c>
      <c r="C43" s="134"/>
      <c r="D43" s="139" t="s">
        <v>50</v>
      </c>
      <c r="E43" s="343"/>
      <c r="F43" s="132">
        <f>SUBTOTAL(9,F44:F45)</f>
        <v>14252.893742999999</v>
      </c>
      <c r="G43" s="132">
        <f>SUBTOTAL(9,G44:G45)</f>
        <v>7798.2452098154436</v>
      </c>
      <c r="H43" s="140">
        <f>SUBTOTAL(9,H44:H45)</f>
        <v>129.08394855399999</v>
      </c>
      <c r="I43" s="132">
        <f>SUBTOTAL(9,I44:I45)</f>
        <v>35.394135547075926</v>
      </c>
      <c r="J43" s="132">
        <f>SUBTOTAL(9,J44:J45)</f>
        <v>7833.6393453625196</v>
      </c>
      <c r="K43" s="132">
        <f t="shared" si="2"/>
        <v>55</v>
      </c>
      <c r="L43" s="132"/>
      <c r="M43" s="136"/>
      <c r="N43" s="137"/>
      <c r="O43" s="136"/>
      <c r="P43" s="136"/>
      <c r="Q43" s="15"/>
      <c r="R43" s="16"/>
      <c r="S43" s="17"/>
    </row>
    <row r="44" spans="1:20" ht="12.75" customHeight="1" x14ac:dyDescent="0.25">
      <c r="A44" s="12">
        <v>33</v>
      </c>
      <c r="B44" s="10">
        <v>2014</v>
      </c>
      <c r="C44" s="134">
        <v>313</v>
      </c>
      <c r="D44" s="138" t="s">
        <v>51</v>
      </c>
      <c r="E44" s="343" t="s">
        <v>28</v>
      </c>
      <c r="F44" s="136">
        <v>13182.672161999999</v>
      </c>
      <c r="G44" s="136">
        <v>7281.4157942533684</v>
      </c>
      <c r="H44" s="136">
        <v>21.865799999999997</v>
      </c>
      <c r="I44" s="136">
        <v>0</v>
      </c>
      <c r="J44" s="136">
        <f t="shared" si="4"/>
        <v>7281.4157942533684</v>
      </c>
      <c r="K44" s="136">
        <f t="shared" si="2"/>
        <v>55.2</v>
      </c>
      <c r="L44" s="132"/>
      <c r="M44" s="136">
        <v>99.929999999999993</v>
      </c>
      <c r="N44" s="137">
        <v>0.5</v>
      </c>
      <c r="O44" s="136">
        <v>0</v>
      </c>
      <c r="P44" s="136">
        <f t="shared" ref="P44:P45" si="7">+M44+O44</f>
        <v>99.929999999999993</v>
      </c>
      <c r="Q44" s="15"/>
      <c r="R44" s="16"/>
      <c r="S44" s="17"/>
      <c r="T44" s="17"/>
    </row>
    <row r="45" spans="1:20" ht="12.75" customHeight="1" x14ac:dyDescent="0.25">
      <c r="A45" s="12">
        <v>34</v>
      </c>
      <c r="B45" s="10">
        <v>2014</v>
      </c>
      <c r="C45" s="134">
        <v>321</v>
      </c>
      <c r="D45" s="142" t="s">
        <v>52</v>
      </c>
      <c r="E45" s="343" t="s">
        <v>28</v>
      </c>
      <c r="F45" s="136">
        <v>1070.221581</v>
      </c>
      <c r="G45" s="136">
        <v>516.82941556207493</v>
      </c>
      <c r="H45" s="136">
        <v>107.218148554</v>
      </c>
      <c r="I45" s="136">
        <v>35.394135547075926</v>
      </c>
      <c r="J45" s="136">
        <f t="shared" si="4"/>
        <v>552.22355110915089</v>
      </c>
      <c r="K45" s="136">
        <f t="shared" si="2"/>
        <v>51.6</v>
      </c>
      <c r="L45" s="132"/>
      <c r="M45" s="136">
        <v>49.207630484016569</v>
      </c>
      <c r="N45" s="137">
        <v>10.02</v>
      </c>
      <c r="O45" s="136">
        <v>1.7899413584324257</v>
      </c>
      <c r="P45" s="136">
        <f t="shared" si="7"/>
        <v>50.997571842448991</v>
      </c>
      <c r="Q45" s="15"/>
      <c r="R45" s="16"/>
      <c r="S45" s="17"/>
      <c r="T45" s="17"/>
    </row>
    <row r="46" spans="1:20" ht="12.75" customHeight="1" x14ac:dyDescent="0.25">
      <c r="A46" s="12">
        <v>35</v>
      </c>
      <c r="C46" s="134"/>
      <c r="D46" s="139" t="s">
        <v>53</v>
      </c>
      <c r="E46" s="343"/>
      <c r="F46" s="132">
        <f>SUBTOTAL(9,F47:F48)</f>
        <v>5683.9782670000004</v>
      </c>
      <c r="G46" s="132">
        <f>SUBTOTAL(9,G47:G48)</f>
        <v>2180.8757426727725</v>
      </c>
      <c r="H46" s="140">
        <f>SUBTOTAL(9,H47:H48)</f>
        <v>19.101671335999995</v>
      </c>
      <c r="I46" s="132">
        <f>SUBTOTAL(9,I47:I48)</f>
        <v>0</v>
      </c>
      <c r="J46" s="132">
        <f>SUBTOTAL(9,J47:J48)</f>
        <v>2180.8757426727725</v>
      </c>
      <c r="K46" s="132">
        <f t="shared" si="2"/>
        <v>38.4</v>
      </c>
      <c r="L46" s="132"/>
      <c r="M46" s="136"/>
      <c r="N46" s="137"/>
      <c r="O46" s="136"/>
      <c r="P46" s="136"/>
      <c r="Q46" s="15"/>
      <c r="R46" s="16"/>
      <c r="S46" s="17"/>
    </row>
    <row r="47" spans="1:20" ht="12.75" customHeight="1" x14ac:dyDescent="0.25">
      <c r="A47" s="12">
        <v>38</v>
      </c>
      <c r="B47" s="10">
        <v>2015</v>
      </c>
      <c r="C47" s="134">
        <v>337</v>
      </c>
      <c r="D47" s="138" t="s">
        <v>54</v>
      </c>
      <c r="E47" s="343" t="s">
        <v>28</v>
      </c>
      <c r="F47" s="136">
        <v>2648.4585820000002</v>
      </c>
      <c r="G47" s="136">
        <v>1374.8576354674724</v>
      </c>
      <c r="H47" s="136">
        <v>19.101671335999995</v>
      </c>
      <c r="I47" s="136">
        <v>0</v>
      </c>
      <c r="J47" s="136">
        <f t="shared" si="4"/>
        <v>1374.8576354674724</v>
      </c>
      <c r="K47" s="136">
        <f t="shared" si="2"/>
        <v>51.9</v>
      </c>
      <c r="L47" s="132"/>
      <c r="M47" s="136">
        <v>99.899999999999991</v>
      </c>
      <c r="N47" s="137">
        <v>1</v>
      </c>
      <c r="O47" s="136">
        <v>0</v>
      </c>
      <c r="P47" s="136">
        <f t="shared" ref="P47:P48" si="8">+M47+O47</f>
        <v>99.899999999999991</v>
      </c>
      <c r="Q47" s="15"/>
      <c r="R47" s="16"/>
      <c r="S47" s="17"/>
      <c r="T47" s="17"/>
    </row>
    <row r="48" spans="1:20" ht="12.75" customHeight="1" x14ac:dyDescent="0.25">
      <c r="A48" s="12">
        <v>39</v>
      </c>
      <c r="B48" s="10">
        <v>2015</v>
      </c>
      <c r="C48" s="134">
        <v>338</v>
      </c>
      <c r="D48" s="138" t="s">
        <v>743</v>
      </c>
      <c r="E48" s="343" t="s">
        <v>28</v>
      </c>
      <c r="F48" s="136">
        <v>3035.5196849999998</v>
      </c>
      <c r="G48" s="136">
        <v>806.0181072053</v>
      </c>
      <c r="H48" s="136">
        <v>0</v>
      </c>
      <c r="I48" s="136">
        <v>0</v>
      </c>
      <c r="J48" s="136">
        <f t="shared" si="4"/>
        <v>806.0181072053</v>
      </c>
      <c r="K48" s="136">
        <f t="shared" si="2"/>
        <v>26.6</v>
      </c>
      <c r="L48" s="132"/>
      <c r="M48" s="136">
        <v>26.552278076464376</v>
      </c>
      <c r="N48" s="137">
        <v>0</v>
      </c>
      <c r="O48" s="136">
        <v>0</v>
      </c>
      <c r="P48" s="136">
        <f t="shared" si="8"/>
        <v>26.552278076464376</v>
      </c>
      <c r="Q48" s="15"/>
      <c r="R48" s="16"/>
      <c r="S48" s="17"/>
      <c r="T48" s="17"/>
    </row>
    <row r="49" spans="1:20" ht="12.75" customHeight="1" x14ac:dyDescent="0.25">
      <c r="A49" s="12">
        <v>40</v>
      </c>
      <c r="C49" s="134"/>
      <c r="D49" s="139" t="s">
        <v>55</v>
      </c>
      <c r="E49" s="343"/>
      <c r="F49" s="132">
        <f>SUBTOTAL(9,F50:F50)</f>
        <v>1512.4209429999999</v>
      </c>
      <c r="G49" s="132">
        <f>SUBTOTAL(9,G50:G50)</f>
        <v>419.18292878155592</v>
      </c>
      <c r="H49" s="132">
        <f>SUBTOTAL(9,H50:H50)</f>
        <v>0</v>
      </c>
      <c r="I49" s="132">
        <f>SUBTOTAL(9,I50:I50)</f>
        <v>0</v>
      </c>
      <c r="J49" s="132">
        <f>SUBTOTAL(9,J50:J50)</f>
        <v>419.18292878155592</v>
      </c>
      <c r="K49" s="132">
        <f t="shared" si="2"/>
        <v>27.7</v>
      </c>
      <c r="L49" s="132"/>
      <c r="M49" s="136"/>
      <c r="N49" s="137"/>
      <c r="O49" s="136"/>
      <c r="P49" s="136"/>
      <c r="Q49" s="15"/>
      <c r="R49" s="16"/>
      <c r="S49" s="17"/>
    </row>
    <row r="50" spans="1:20" ht="12.75" customHeight="1" x14ac:dyDescent="0.25">
      <c r="A50" s="12">
        <v>41</v>
      </c>
      <c r="B50" s="10">
        <v>2016</v>
      </c>
      <c r="C50" s="134">
        <v>349</v>
      </c>
      <c r="D50" s="138" t="s">
        <v>744</v>
      </c>
      <c r="E50" s="343" t="s">
        <v>28</v>
      </c>
      <c r="F50" s="136">
        <v>1512.4209429999999</v>
      </c>
      <c r="G50" s="136">
        <v>419.18292878155592</v>
      </c>
      <c r="H50" s="136">
        <v>0</v>
      </c>
      <c r="I50" s="136">
        <v>0</v>
      </c>
      <c r="J50" s="136">
        <f t="shared" si="4"/>
        <v>419.18292878155592</v>
      </c>
      <c r="K50" s="136">
        <f t="shared" si="2"/>
        <v>27.7</v>
      </c>
      <c r="L50" s="132"/>
      <c r="M50" s="136">
        <v>27.672536957597423</v>
      </c>
      <c r="N50" s="137">
        <v>0</v>
      </c>
      <c r="O50" s="136">
        <v>0</v>
      </c>
      <c r="P50" s="136">
        <f>+M50+O50</f>
        <v>27.672536957597423</v>
      </c>
      <c r="Q50" s="15"/>
      <c r="R50" s="16"/>
      <c r="S50" s="17"/>
      <c r="T50" s="17"/>
    </row>
    <row r="51" spans="1:20" ht="12.75" customHeight="1" x14ac:dyDescent="0.25">
      <c r="A51" s="12">
        <v>42</v>
      </c>
      <c r="C51" s="134"/>
      <c r="D51" s="139" t="s">
        <v>56</v>
      </c>
      <c r="E51" s="343"/>
      <c r="F51" s="132">
        <f>SUBTOTAL(9,F52:F55)</f>
        <v>10811.558658339982</v>
      </c>
      <c r="G51" s="132">
        <f>SUBTOTAL(9,G52:G55)</f>
        <v>163.287823032235</v>
      </c>
      <c r="H51" s="132">
        <f>SUBTOTAL(9,H52:H55)</f>
        <v>4894.291401472</v>
      </c>
      <c r="I51" s="132">
        <f>SUBTOTAL(9,I52:I55)</f>
        <v>12.072481365259987</v>
      </c>
      <c r="J51" s="132">
        <f>SUBTOTAL(9,J52:J55)</f>
        <v>175.36030439749499</v>
      </c>
      <c r="K51" s="132">
        <f t="shared" si="2"/>
        <v>1.6</v>
      </c>
      <c r="L51" s="132"/>
      <c r="M51" s="136"/>
      <c r="N51" s="137"/>
      <c r="O51" s="136"/>
      <c r="P51" s="136"/>
      <c r="Q51" s="15"/>
      <c r="R51" s="16"/>
      <c r="S51" s="17"/>
    </row>
    <row r="52" spans="1:20" ht="12.75" customHeight="1" x14ac:dyDescent="0.25">
      <c r="A52" s="12">
        <v>43</v>
      </c>
      <c r="B52" s="10">
        <v>2021</v>
      </c>
      <c r="C52" s="134">
        <v>352</v>
      </c>
      <c r="D52" s="138" t="s">
        <v>57</v>
      </c>
      <c r="E52" s="343" t="s">
        <v>58</v>
      </c>
      <c r="F52" s="136">
        <v>2334.3192293698812</v>
      </c>
      <c r="G52" s="136">
        <v>163.287823032235</v>
      </c>
      <c r="H52" s="136">
        <v>1470.5784570124999</v>
      </c>
      <c r="I52" s="136">
        <v>12.072481365259987</v>
      </c>
      <c r="J52" s="136">
        <f t="shared" si="4"/>
        <v>175.36030439749499</v>
      </c>
      <c r="K52" s="136">
        <f t="shared" si="2"/>
        <v>7.5</v>
      </c>
      <c r="L52" s="132"/>
      <c r="M52" s="136">
        <v>15.370000000000001</v>
      </c>
      <c r="N52" s="137">
        <v>63</v>
      </c>
      <c r="O52" s="136">
        <v>0.40554589782259853</v>
      </c>
      <c r="P52" s="136">
        <f t="shared" ref="P52:P55" si="9">+M52+O52</f>
        <v>15.7755458978226</v>
      </c>
      <c r="Q52" s="15"/>
      <c r="R52" s="16"/>
      <c r="S52" s="17"/>
      <c r="T52" s="17"/>
    </row>
    <row r="53" spans="1:20" ht="28.5" customHeight="1" x14ac:dyDescent="0.25">
      <c r="A53" s="12">
        <v>44</v>
      </c>
      <c r="B53" s="10">
        <v>2021</v>
      </c>
      <c r="C53" s="134">
        <v>353</v>
      </c>
      <c r="D53" s="138" t="s">
        <v>59</v>
      </c>
      <c r="E53" s="343" t="s">
        <v>60</v>
      </c>
      <c r="F53" s="136">
        <v>1797.5473307</v>
      </c>
      <c r="G53" s="136">
        <v>0</v>
      </c>
      <c r="H53" s="136">
        <v>560.68490262950002</v>
      </c>
      <c r="I53" s="136">
        <v>0</v>
      </c>
      <c r="J53" s="136">
        <f t="shared" si="4"/>
        <v>0</v>
      </c>
      <c r="K53" s="136">
        <f t="shared" si="2"/>
        <v>0</v>
      </c>
      <c r="L53" s="132"/>
      <c r="M53" s="136">
        <v>0</v>
      </c>
      <c r="N53" s="137">
        <v>31.19</v>
      </c>
      <c r="O53" s="136">
        <v>0</v>
      </c>
      <c r="P53" s="136">
        <f t="shared" si="9"/>
        <v>0</v>
      </c>
      <c r="Q53" s="15"/>
      <c r="R53" s="16"/>
      <c r="S53" s="17"/>
      <c r="T53" s="17"/>
    </row>
    <row r="54" spans="1:20" ht="31.5" customHeight="1" x14ac:dyDescent="0.25">
      <c r="A54" s="12">
        <v>45</v>
      </c>
      <c r="B54" s="10">
        <v>2021</v>
      </c>
      <c r="C54" s="134">
        <v>354</v>
      </c>
      <c r="D54" s="138" t="s">
        <v>61</v>
      </c>
      <c r="E54" s="343" t="s">
        <v>60</v>
      </c>
      <c r="F54" s="136">
        <v>4023.9909623202784</v>
      </c>
      <c r="G54" s="136">
        <v>0</v>
      </c>
      <c r="H54" s="136">
        <v>981.89896395249991</v>
      </c>
      <c r="I54" s="136">
        <v>0</v>
      </c>
      <c r="J54" s="136">
        <f t="shared" si="4"/>
        <v>0</v>
      </c>
      <c r="K54" s="136">
        <f t="shared" si="2"/>
        <v>0</v>
      </c>
      <c r="L54" s="132"/>
      <c r="M54" s="136">
        <v>0</v>
      </c>
      <c r="N54" s="137">
        <v>24.4</v>
      </c>
      <c r="O54" s="136">
        <v>0</v>
      </c>
      <c r="P54" s="136">
        <f t="shared" si="9"/>
        <v>0</v>
      </c>
      <c r="Q54" s="15"/>
      <c r="R54" s="16"/>
      <c r="S54" s="17"/>
      <c r="T54" s="17"/>
    </row>
    <row r="55" spans="1:20" ht="27.75" customHeight="1" x14ac:dyDescent="0.25">
      <c r="A55" s="12">
        <v>46</v>
      </c>
      <c r="B55" s="10">
        <v>2021</v>
      </c>
      <c r="C55" s="134">
        <v>355</v>
      </c>
      <c r="D55" s="138" t="s">
        <v>62</v>
      </c>
      <c r="E55" s="343" t="s">
        <v>43</v>
      </c>
      <c r="F55" s="136">
        <v>2655.7011359498219</v>
      </c>
      <c r="G55" s="136">
        <v>0</v>
      </c>
      <c r="H55" s="136">
        <v>1881.1290778774999</v>
      </c>
      <c r="I55" s="136">
        <v>0</v>
      </c>
      <c r="J55" s="136">
        <f t="shared" si="4"/>
        <v>0</v>
      </c>
      <c r="K55" s="136">
        <f t="shared" si="2"/>
        <v>0</v>
      </c>
      <c r="L55" s="132"/>
      <c r="M55" s="136">
        <v>0</v>
      </c>
      <c r="N55" s="137">
        <v>70.83</v>
      </c>
      <c r="O55" s="136">
        <v>0</v>
      </c>
      <c r="P55" s="136">
        <f t="shared" si="9"/>
        <v>0</v>
      </c>
      <c r="Q55" s="15"/>
      <c r="R55" s="16"/>
      <c r="S55" s="17"/>
      <c r="T55" s="17"/>
    </row>
    <row r="56" spans="1:20" ht="12.75" customHeight="1" x14ac:dyDescent="0.25">
      <c r="A56" s="12">
        <v>47</v>
      </c>
      <c r="C56" s="134"/>
      <c r="D56" s="139" t="s">
        <v>63</v>
      </c>
      <c r="E56" s="343"/>
      <c r="F56" s="132">
        <f>SUBTOTAL(9,F57:F60)</f>
        <v>37961.735221280018</v>
      </c>
      <c r="G56" s="132">
        <f>SUBTOTAL(9,G57:G60)</f>
        <v>0</v>
      </c>
      <c r="H56" s="132">
        <f>SUBTOTAL(9,H57:H60)</f>
        <v>12188.136314474999</v>
      </c>
      <c r="I56" s="132">
        <f>SUBTOTAL(9,I57:I60)</f>
        <v>0</v>
      </c>
      <c r="J56" s="132">
        <f>SUBTOTAL(9,J57:J60)</f>
        <v>0</v>
      </c>
      <c r="K56" s="132">
        <f t="shared" si="2"/>
        <v>0</v>
      </c>
      <c r="L56" s="132"/>
      <c r="M56" s="136"/>
      <c r="N56" s="137"/>
      <c r="O56" s="136"/>
      <c r="P56" s="136"/>
      <c r="Q56" s="15"/>
      <c r="R56" s="16"/>
      <c r="S56" s="17"/>
    </row>
    <row r="57" spans="1:20" ht="25.5" customHeight="1" x14ac:dyDescent="0.25">
      <c r="A57" s="12">
        <v>48</v>
      </c>
      <c r="B57" s="10">
        <v>2022</v>
      </c>
      <c r="C57" s="134">
        <v>356</v>
      </c>
      <c r="D57" s="138" t="s">
        <v>64</v>
      </c>
      <c r="E57" s="343" t="s">
        <v>60</v>
      </c>
      <c r="F57" s="136">
        <v>3599.2122835102191</v>
      </c>
      <c r="G57" s="136">
        <v>0</v>
      </c>
      <c r="H57" s="136">
        <v>2050.0768579555001</v>
      </c>
      <c r="I57" s="136">
        <v>0</v>
      </c>
      <c r="J57" s="136">
        <f t="shared" si="4"/>
        <v>0</v>
      </c>
      <c r="K57" s="136">
        <f t="shared" si="2"/>
        <v>0</v>
      </c>
      <c r="L57" s="132"/>
      <c r="M57" s="136">
        <v>0</v>
      </c>
      <c r="N57" s="137">
        <v>56.96</v>
      </c>
      <c r="O57" s="136">
        <v>0</v>
      </c>
      <c r="P57" s="136">
        <f t="shared" ref="P57:P60" si="10">+M57+O57</f>
        <v>0</v>
      </c>
      <c r="Q57" s="15"/>
      <c r="R57" s="16"/>
      <c r="S57" s="17"/>
      <c r="T57" s="17"/>
    </row>
    <row r="58" spans="1:20" ht="33" customHeight="1" x14ac:dyDescent="0.25">
      <c r="A58" s="12">
        <v>49</v>
      </c>
      <c r="B58" s="10">
        <v>2022</v>
      </c>
      <c r="C58" s="134">
        <v>357</v>
      </c>
      <c r="D58" s="143" t="s">
        <v>65</v>
      </c>
      <c r="E58" s="343" t="s">
        <v>60</v>
      </c>
      <c r="F58" s="136">
        <v>3732.9658733448218</v>
      </c>
      <c r="G58" s="136">
        <v>0</v>
      </c>
      <c r="H58" s="136">
        <v>2177.9559280434996</v>
      </c>
      <c r="I58" s="136">
        <v>0</v>
      </c>
      <c r="J58" s="136">
        <f t="shared" si="4"/>
        <v>0</v>
      </c>
      <c r="K58" s="136">
        <f t="shared" si="2"/>
        <v>0</v>
      </c>
      <c r="L58" s="136"/>
      <c r="M58" s="136">
        <v>0</v>
      </c>
      <c r="N58" s="137">
        <v>58.34</v>
      </c>
      <c r="O58" s="136">
        <v>0</v>
      </c>
      <c r="P58" s="136">
        <f t="shared" si="10"/>
        <v>0</v>
      </c>
      <c r="Q58" s="15"/>
      <c r="R58" s="16"/>
      <c r="S58" s="17"/>
      <c r="T58" s="17"/>
    </row>
    <row r="59" spans="1:20" ht="24" customHeight="1" x14ac:dyDescent="0.25">
      <c r="A59" s="12">
        <v>50</v>
      </c>
      <c r="B59" s="10">
        <v>2022</v>
      </c>
      <c r="C59" s="134">
        <v>358</v>
      </c>
      <c r="D59" s="143" t="s">
        <v>66</v>
      </c>
      <c r="E59" s="343" t="s">
        <v>60</v>
      </c>
      <c r="F59" s="136">
        <v>12605.296656594821</v>
      </c>
      <c r="G59" s="136">
        <v>0</v>
      </c>
      <c r="H59" s="136">
        <v>3975.3830332865</v>
      </c>
      <c r="I59" s="136">
        <v>0</v>
      </c>
      <c r="J59" s="136">
        <f t="shared" si="4"/>
        <v>0</v>
      </c>
      <c r="K59" s="136">
        <f t="shared" si="2"/>
        <v>0</v>
      </c>
      <c r="L59" s="132"/>
      <c r="M59" s="136">
        <v>0</v>
      </c>
      <c r="N59" s="137">
        <v>31.54</v>
      </c>
      <c r="O59" s="136">
        <v>0</v>
      </c>
      <c r="P59" s="136">
        <f t="shared" si="10"/>
        <v>0</v>
      </c>
      <c r="Q59" s="15"/>
      <c r="R59" s="16"/>
      <c r="S59" s="17"/>
      <c r="T59" s="17"/>
    </row>
    <row r="60" spans="1:20" ht="28.5" customHeight="1" x14ac:dyDescent="0.25">
      <c r="A60" s="12">
        <v>51</v>
      </c>
      <c r="B60" s="10">
        <v>2022</v>
      </c>
      <c r="C60" s="134">
        <v>359</v>
      </c>
      <c r="D60" s="143" t="s">
        <v>67</v>
      </c>
      <c r="E60" s="343" t="s">
        <v>60</v>
      </c>
      <c r="F60" s="136">
        <v>18024.260407830159</v>
      </c>
      <c r="G60" s="136">
        <v>0</v>
      </c>
      <c r="H60" s="136">
        <v>3984.7204951895001</v>
      </c>
      <c r="I60" s="136">
        <v>0</v>
      </c>
      <c r="J60" s="136">
        <f t="shared" si="4"/>
        <v>0</v>
      </c>
      <c r="K60" s="136">
        <f t="shared" si="2"/>
        <v>0</v>
      </c>
      <c r="L60" s="136"/>
      <c r="M60" s="136">
        <v>0</v>
      </c>
      <c r="N60" s="137">
        <v>22.11</v>
      </c>
      <c r="O60" s="136">
        <v>0</v>
      </c>
      <c r="P60" s="136">
        <f t="shared" si="10"/>
        <v>0</v>
      </c>
      <c r="Q60" s="15"/>
      <c r="R60" s="16"/>
      <c r="S60" s="17"/>
      <c r="T60" s="17"/>
    </row>
    <row r="61" spans="1:20" ht="12.75" customHeight="1" x14ac:dyDescent="0.25">
      <c r="A61" s="12">
        <v>52</v>
      </c>
      <c r="C61" s="134"/>
      <c r="D61" s="139" t="s">
        <v>68</v>
      </c>
      <c r="E61" s="343"/>
      <c r="F61" s="132">
        <f>SUBTOTAL(9,F62:F65)</f>
        <v>870.62195719952854</v>
      </c>
      <c r="G61" s="132">
        <f>SUBTOTAL(9,G62:G65)</f>
        <v>0</v>
      </c>
      <c r="H61" s="132">
        <f>SUBTOTAL(9,H62:H65)</f>
        <v>259.88534636899999</v>
      </c>
      <c r="I61" s="132">
        <f>SUBTOTAL(9,I62:I65)</f>
        <v>0</v>
      </c>
      <c r="J61" s="132">
        <f>SUBTOTAL(9,J62:J65)</f>
        <v>0</v>
      </c>
      <c r="K61" s="132">
        <f t="shared" si="2"/>
        <v>0</v>
      </c>
      <c r="L61" s="132"/>
      <c r="M61" s="136"/>
      <c r="N61" s="137"/>
      <c r="O61" s="136"/>
      <c r="P61" s="136"/>
      <c r="Q61" s="15"/>
      <c r="R61" s="16"/>
      <c r="S61" s="17"/>
    </row>
    <row r="62" spans="1:20" ht="25.5" customHeight="1" x14ac:dyDescent="0.25">
      <c r="A62" s="12">
        <v>53</v>
      </c>
      <c r="C62" s="134">
        <v>360</v>
      </c>
      <c r="D62" s="144" t="s">
        <v>69</v>
      </c>
      <c r="E62" s="343" t="s">
        <v>43</v>
      </c>
      <c r="F62" s="136">
        <v>188.45702949976447</v>
      </c>
      <c r="G62" s="136">
        <v>0</v>
      </c>
      <c r="H62" s="136">
        <v>56.095507280999996</v>
      </c>
      <c r="I62" s="136">
        <v>0</v>
      </c>
      <c r="J62" s="136">
        <f t="shared" si="4"/>
        <v>0</v>
      </c>
      <c r="K62" s="136">
        <f t="shared" si="2"/>
        <v>0</v>
      </c>
      <c r="L62" s="132"/>
      <c r="M62" s="136">
        <v>0</v>
      </c>
      <c r="N62" s="137">
        <v>29.77</v>
      </c>
      <c r="O62" s="136">
        <v>0</v>
      </c>
      <c r="P62" s="136">
        <f t="shared" ref="P62:P65" si="11">+M62+O62</f>
        <v>0</v>
      </c>
      <c r="Q62" s="15"/>
      <c r="R62" s="16"/>
      <c r="S62" s="17"/>
    </row>
    <row r="63" spans="1:20" ht="25.5" customHeight="1" x14ac:dyDescent="0.25">
      <c r="A63" s="12">
        <v>54</v>
      </c>
      <c r="C63" s="134">
        <v>361</v>
      </c>
      <c r="D63" s="144" t="s">
        <v>70</v>
      </c>
      <c r="E63" s="343" t="s">
        <v>43</v>
      </c>
      <c r="F63" s="136">
        <v>280.0477455648238</v>
      </c>
      <c r="G63" s="136">
        <v>0</v>
      </c>
      <c r="H63" s="136">
        <v>83.358114707999988</v>
      </c>
      <c r="I63" s="136">
        <v>0</v>
      </c>
      <c r="J63" s="136">
        <f t="shared" si="4"/>
        <v>0</v>
      </c>
      <c r="K63" s="136">
        <f t="shared" si="2"/>
        <v>0</v>
      </c>
      <c r="L63" s="136"/>
      <c r="M63" s="136">
        <v>0</v>
      </c>
      <c r="N63" s="137">
        <v>29.77</v>
      </c>
      <c r="O63" s="136">
        <v>0</v>
      </c>
      <c r="P63" s="136">
        <f t="shared" si="11"/>
        <v>0</v>
      </c>
      <c r="Q63" s="15"/>
      <c r="R63" s="16"/>
      <c r="S63" s="17"/>
    </row>
    <row r="64" spans="1:20" ht="25.5" customHeight="1" x14ac:dyDescent="0.25">
      <c r="A64" s="12">
        <v>55</v>
      </c>
      <c r="C64" s="134">
        <v>362</v>
      </c>
      <c r="D64" s="144" t="s">
        <v>71</v>
      </c>
      <c r="E64" s="343" t="s">
        <v>43</v>
      </c>
      <c r="F64" s="136">
        <v>178.60047350476594</v>
      </c>
      <c r="G64" s="136">
        <v>0</v>
      </c>
      <c r="H64" s="136">
        <v>53.161645344500002</v>
      </c>
      <c r="I64" s="136">
        <v>0</v>
      </c>
      <c r="J64" s="136">
        <f t="shared" si="4"/>
        <v>0</v>
      </c>
      <c r="K64" s="136">
        <f t="shared" si="2"/>
        <v>0</v>
      </c>
      <c r="L64" s="132"/>
      <c r="M64" s="136">
        <v>0</v>
      </c>
      <c r="N64" s="137">
        <v>29.77</v>
      </c>
      <c r="O64" s="136">
        <v>0</v>
      </c>
      <c r="P64" s="136">
        <f t="shared" si="11"/>
        <v>0</v>
      </c>
      <c r="Q64" s="15"/>
      <c r="R64" s="16"/>
      <c r="S64" s="17"/>
    </row>
    <row r="65" spans="1:20" ht="25.5" customHeight="1" x14ac:dyDescent="0.25">
      <c r="A65" s="12">
        <v>56</v>
      </c>
      <c r="C65" s="134">
        <v>363</v>
      </c>
      <c r="D65" s="144" t="s">
        <v>72</v>
      </c>
      <c r="E65" s="343" t="s">
        <v>43</v>
      </c>
      <c r="F65" s="136">
        <v>223.51670863017435</v>
      </c>
      <c r="G65" s="136">
        <v>0</v>
      </c>
      <c r="H65" s="136">
        <v>67.270079035500004</v>
      </c>
      <c r="I65" s="136">
        <v>0</v>
      </c>
      <c r="J65" s="136">
        <f t="shared" si="4"/>
        <v>0</v>
      </c>
      <c r="K65" s="136">
        <f t="shared" si="2"/>
        <v>0</v>
      </c>
      <c r="L65" s="136"/>
      <c r="M65" s="136">
        <v>0</v>
      </c>
      <c r="N65" s="137">
        <v>30.09</v>
      </c>
      <c r="O65" s="136">
        <v>0</v>
      </c>
      <c r="P65" s="136">
        <f t="shared" si="11"/>
        <v>0</v>
      </c>
      <c r="Q65" s="15"/>
      <c r="R65" s="16"/>
      <c r="S65" s="17"/>
    </row>
    <row r="66" spans="1:20" ht="15.75" customHeight="1" x14ac:dyDescent="0.25">
      <c r="A66" s="12">
        <v>58</v>
      </c>
      <c r="B66" s="10"/>
      <c r="C66" s="145"/>
      <c r="D66" s="133" t="s">
        <v>914</v>
      </c>
      <c r="E66" s="343"/>
      <c r="F66" s="132">
        <f>+F67</f>
        <v>10256.059284845</v>
      </c>
      <c r="G66" s="132">
        <f t="shared" ref="G66:J66" si="12">+G67</f>
        <v>2853.4868999999999</v>
      </c>
      <c r="H66" s="132">
        <f t="shared" si="12"/>
        <v>0</v>
      </c>
      <c r="I66" s="132">
        <f t="shared" si="12"/>
        <v>0</v>
      </c>
      <c r="J66" s="132">
        <f t="shared" si="12"/>
        <v>2853.4868999999999</v>
      </c>
      <c r="K66" s="132">
        <f>ROUND((J66/F66)*100,1)</f>
        <v>27.8</v>
      </c>
      <c r="L66" s="132"/>
      <c r="M66" s="132"/>
      <c r="N66" s="137"/>
      <c r="O66" s="136"/>
      <c r="P66" s="136"/>
      <c r="Q66" s="15"/>
      <c r="R66" s="16"/>
      <c r="S66" s="17"/>
    </row>
    <row r="67" spans="1:20" s="1" customFormat="1" ht="12.75" customHeight="1" x14ac:dyDescent="0.25">
      <c r="A67" s="12">
        <v>60</v>
      </c>
      <c r="B67" s="10"/>
      <c r="C67" s="145"/>
      <c r="D67" s="133" t="s">
        <v>73</v>
      </c>
      <c r="E67" s="343"/>
      <c r="F67" s="132">
        <f>SUM(F68)</f>
        <v>10256.059284845</v>
      </c>
      <c r="G67" s="132">
        <f>SUM(G68)</f>
        <v>2853.4868999999999</v>
      </c>
      <c r="H67" s="132">
        <f>SUM(H68)</f>
        <v>0</v>
      </c>
      <c r="I67" s="132">
        <f>SUM(I68)</f>
        <v>0</v>
      </c>
      <c r="J67" s="132">
        <f>SUM(J68)</f>
        <v>2853.4868999999999</v>
      </c>
      <c r="K67" s="132">
        <f>ROUND((J67/F67)*100,1)</f>
        <v>27.8</v>
      </c>
      <c r="L67" s="132"/>
      <c r="M67" s="132"/>
      <c r="N67" s="137"/>
      <c r="O67" s="136"/>
      <c r="P67" s="136"/>
      <c r="Q67" s="15"/>
      <c r="R67" s="16"/>
      <c r="S67" s="17"/>
    </row>
    <row r="68" spans="1:20" ht="20.25" customHeight="1" thickBot="1" x14ac:dyDescent="0.3">
      <c r="A68" s="12">
        <v>61</v>
      </c>
      <c r="B68" s="10">
        <v>2011</v>
      </c>
      <c r="C68" s="146">
        <v>40</v>
      </c>
      <c r="D68" s="147" t="s">
        <v>745</v>
      </c>
      <c r="E68" s="345" t="s">
        <v>28</v>
      </c>
      <c r="F68" s="148">
        <v>10256.059284845</v>
      </c>
      <c r="G68" s="148">
        <v>2853.4868999999999</v>
      </c>
      <c r="H68" s="148">
        <v>0</v>
      </c>
      <c r="I68" s="148">
        <v>0</v>
      </c>
      <c r="J68" s="148">
        <f t="shared" ref="J68" si="13">G68+I68</f>
        <v>2853.4868999999999</v>
      </c>
      <c r="K68" s="148">
        <f>ROUND((J68/F68)*100,1)</f>
        <v>27.8</v>
      </c>
      <c r="L68" s="148"/>
      <c r="M68" s="148">
        <v>34.5</v>
      </c>
      <c r="N68" s="149">
        <v>0</v>
      </c>
      <c r="O68" s="148">
        <v>0</v>
      </c>
      <c r="P68" s="148">
        <f>+M68+O68</f>
        <v>34.5</v>
      </c>
      <c r="Q68" s="15"/>
      <c r="R68" s="16"/>
      <c r="S68" s="17"/>
      <c r="T68" s="17"/>
    </row>
    <row r="69" spans="1:20" ht="12.75" customHeight="1" x14ac:dyDescent="0.25">
      <c r="A69" s="12"/>
      <c r="B69" s="10"/>
      <c r="C69" s="346" t="s">
        <v>731</v>
      </c>
      <c r="D69" s="346"/>
      <c r="E69" s="346"/>
      <c r="F69" s="346"/>
      <c r="G69" s="346"/>
      <c r="H69" s="346"/>
      <c r="I69" s="346"/>
      <c r="J69" s="346"/>
      <c r="K69" s="346"/>
      <c r="L69" s="346"/>
      <c r="M69" s="346"/>
      <c r="N69" s="346"/>
      <c r="O69" s="346"/>
      <c r="P69" s="346"/>
      <c r="Q69" s="15"/>
      <c r="R69" s="16"/>
      <c r="S69" s="17"/>
      <c r="T69" s="17"/>
    </row>
    <row r="70" spans="1:20" ht="14.25" customHeight="1" x14ac:dyDescent="0.25">
      <c r="A70" s="12">
        <v>66</v>
      </c>
      <c r="B70" s="10"/>
      <c r="C70" s="346" t="s">
        <v>74</v>
      </c>
      <c r="D70" s="346"/>
      <c r="E70" s="346"/>
      <c r="F70" s="346"/>
      <c r="G70" s="346"/>
      <c r="H70" s="346"/>
      <c r="I70" s="346"/>
      <c r="J70" s="346"/>
      <c r="K70" s="346"/>
      <c r="L70" s="346"/>
      <c r="M70" s="346"/>
      <c r="N70" s="346"/>
      <c r="O70" s="346"/>
      <c r="P70" s="346"/>
      <c r="R70" s="18"/>
    </row>
    <row r="71" spans="1:20" ht="19.5" customHeight="1" thickBot="1" x14ac:dyDescent="0.3">
      <c r="A71" s="12">
        <v>67</v>
      </c>
      <c r="B71" s="1"/>
      <c r="C71" s="352" t="s">
        <v>730</v>
      </c>
      <c r="D71" s="352"/>
      <c r="E71" s="352"/>
      <c r="F71" s="352"/>
      <c r="G71" s="352"/>
      <c r="H71" s="352"/>
      <c r="I71" s="352"/>
      <c r="J71" s="352"/>
      <c r="K71" s="352"/>
      <c r="L71" s="352"/>
      <c r="M71" s="352"/>
      <c r="N71" s="352"/>
      <c r="O71" s="352"/>
      <c r="P71" s="352"/>
      <c r="R71" s="19"/>
    </row>
    <row r="72" spans="1:20" ht="14.25" customHeight="1" thickTop="1" x14ac:dyDescent="0.25">
      <c r="C72" s="353" t="s">
        <v>729</v>
      </c>
      <c r="D72" s="353"/>
      <c r="E72" s="353"/>
      <c r="F72" s="353"/>
      <c r="G72" s="353"/>
      <c r="H72" s="353"/>
      <c r="I72" s="353"/>
      <c r="J72" s="353"/>
      <c r="K72" s="353"/>
      <c r="L72" s="353"/>
      <c r="M72" s="353"/>
      <c r="N72" s="353"/>
      <c r="O72" s="353"/>
      <c r="P72" s="353"/>
      <c r="R72" s="6"/>
    </row>
    <row r="73" spans="1:20" ht="14.25" customHeight="1" x14ac:dyDescent="0.25">
      <c r="A73" s="12"/>
      <c r="B73" s="10"/>
      <c r="C73" s="113" t="s">
        <v>915</v>
      </c>
      <c r="D73" s="113"/>
      <c r="E73" s="113"/>
      <c r="F73" s="113"/>
      <c r="G73" s="113"/>
      <c r="H73" s="113"/>
      <c r="I73" s="113"/>
      <c r="J73" s="113"/>
      <c r="K73" s="113"/>
      <c r="L73" s="113"/>
      <c r="M73" s="113"/>
      <c r="N73" s="113"/>
      <c r="O73" s="113"/>
      <c r="P73" s="113"/>
      <c r="Q73" s="14"/>
      <c r="R73" s="18"/>
    </row>
    <row r="74" spans="1:20" x14ac:dyDescent="0.25">
      <c r="C74" s="346" t="s">
        <v>75</v>
      </c>
      <c r="D74" s="346"/>
      <c r="E74" s="346"/>
      <c r="F74" s="346"/>
      <c r="G74" s="346"/>
      <c r="H74" s="346"/>
      <c r="I74" s="346"/>
      <c r="J74" s="346"/>
      <c r="K74" s="346"/>
      <c r="L74" s="346"/>
      <c r="M74" s="346"/>
      <c r="N74" s="346"/>
      <c r="O74" s="346"/>
      <c r="P74" s="346"/>
      <c r="R74"/>
    </row>
    <row r="75" spans="1:20" x14ac:dyDescent="0.25">
      <c r="C75" s="20"/>
      <c r="D75" s="21"/>
      <c r="E75" s="22"/>
      <c r="F75" s="23"/>
      <c r="G75" s="23"/>
      <c r="H75" s="23"/>
      <c r="I75" s="23"/>
      <c r="J75" s="23"/>
      <c r="L75" s="2"/>
      <c r="R75"/>
    </row>
    <row r="76" spans="1:20" x14ac:dyDescent="0.25">
      <c r="C76" s="20"/>
      <c r="E76" s="24"/>
      <c r="F76" s="23"/>
      <c r="G76" s="23"/>
      <c r="H76" s="23"/>
      <c r="I76" s="23"/>
      <c r="J76" s="23"/>
      <c r="L76" s="2"/>
      <c r="R76"/>
    </row>
    <row r="77" spans="1:20" x14ac:dyDescent="0.25">
      <c r="C77" s="20"/>
      <c r="E77" s="24"/>
      <c r="F77" s="23"/>
      <c r="G77" s="23"/>
      <c r="H77" s="23"/>
      <c r="I77" s="23"/>
      <c r="J77" s="23"/>
      <c r="L77" s="2"/>
      <c r="R77"/>
    </row>
    <row r="78" spans="1:20" x14ac:dyDescent="0.25">
      <c r="C78" s="20"/>
      <c r="E78" s="24"/>
      <c r="F78" s="23"/>
      <c r="G78" s="23"/>
      <c r="H78" s="23"/>
      <c r="I78" s="23"/>
      <c r="J78" s="23"/>
      <c r="L78" s="2"/>
      <c r="R78"/>
    </row>
    <row r="79" spans="1:20" x14ac:dyDescent="0.25">
      <c r="C79" s="20"/>
      <c r="E79" s="25"/>
      <c r="F79" s="23"/>
      <c r="G79" s="23"/>
      <c r="H79" s="23"/>
      <c r="I79" s="23"/>
      <c r="J79" s="23"/>
      <c r="L79" s="2"/>
      <c r="R79"/>
    </row>
    <row r="80" spans="1:20" x14ac:dyDescent="0.25">
      <c r="C80" s="20"/>
      <c r="E80" s="25"/>
      <c r="F80" s="23"/>
      <c r="G80" s="23"/>
      <c r="H80" s="23"/>
      <c r="I80" s="23"/>
      <c r="J80" s="23"/>
      <c r="L80" s="2"/>
      <c r="R80"/>
    </row>
    <row r="81" spans="3:18" x14ac:dyDescent="0.25">
      <c r="C81" s="20"/>
      <c r="E81" s="13"/>
      <c r="F81" s="23"/>
      <c r="G81" s="23"/>
      <c r="H81" s="23"/>
      <c r="I81" s="23"/>
      <c r="J81" s="23"/>
      <c r="L81" s="2"/>
      <c r="R81"/>
    </row>
    <row r="82" spans="3:18" x14ac:dyDescent="0.25">
      <c r="C82" s="20"/>
      <c r="E82" s="25"/>
      <c r="F82" s="23"/>
      <c r="G82" s="23"/>
      <c r="H82" s="23"/>
      <c r="I82" s="23"/>
      <c r="J82" s="23"/>
      <c r="L82" s="2"/>
      <c r="R82"/>
    </row>
    <row r="83" spans="3:18" x14ac:dyDescent="0.25">
      <c r="C83" s="20"/>
      <c r="E83" s="24"/>
      <c r="F83" s="23"/>
      <c r="G83" s="23"/>
      <c r="H83" s="23"/>
      <c r="I83" s="23"/>
      <c r="J83" s="23"/>
      <c r="L83" s="2"/>
      <c r="R83"/>
    </row>
    <row r="84" spans="3:18" x14ac:dyDescent="0.25">
      <c r="C84" s="20"/>
      <c r="E84" s="24"/>
      <c r="F84" s="23"/>
      <c r="G84" s="23"/>
      <c r="H84" s="23"/>
      <c r="I84" s="23"/>
      <c r="J84" s="23"/>
      <c r="L84" s="2"/>
      <c r="R84"/>
    </row>
    <row r="85" spans="3:18" x14ac:dyDescent="0.25">
      <c r="E85" s="26"/>
      <c r="F85" s="23"/>
      <c r="G85" s="23"/>
      <c r="H85" s="23"/>
      <c r="I85" s="23"/>
      <c r="J85" s="23"/>
      <c r="L85" s="2"/>
      <c r="R85"/>
    </row>
  </sheetData>
  <mergeCells count="21">
    <mergeCell ref="C70:P70"/>
    <mergeCell ref="C71:P71"/>
    <mergeCell ref="C74:P74"/>
    <mergeCell ref="C72:P72"/>
    <mergeCell ref="C9:C11"/>
    <mergeCell ref="D9:D11"/>
    <mergeCell ref="E9:E11"/>
    <mergeCell ref="F9:F11"/>
    <mergeCell ref="G9:K9"/>
    <mergeCell ref="M9:P9"/>
    <mergeCell ref="G10:G11"/>
    <mergeCell ref="H10:K10"/>
    <mergeCell ref="M10:M11"/>
    <mergeCell ref="N10:P10"/>
    <mergeCell ref="C69:P69"/>
    <mergeCell ref="A1:D1"/>
    <mergeCell ref="E1:F1"/>
    <mergeCell ref="A2:K2"/>
    <mergeCell ref="A3:F3"/>
    <mergeCell ref="G3:K3"/>
    <mergeCell ref="M3:O3"/>
  </mergeCells>
  <conditionalFormatting sqref="C74:C1048576 C4:C12 C70:C71 C14:C68">
    <cfRule type="duplicateValues" dxfId="8" priority="8"/>
  </conditionalFormatting>
  <conditionalFormatting sqref="P18:P68">
    <cfRule type="cellIs" dxfId="7" priority="9" stopIfTrue="1" operator="greaterThan">
      <formula>100</formula>
    </cfRule>
  </conditionalFormatting>
  <conditionalFormatting sqref="A73">
    <cfRule type="duplicateValues" dxfId="6" priority="7" stopIfTrue="1"/>
  </conditionalFormatting>
  <conditionalFormatting sqref="C73">
    <cfRule type="duplicateValues" dxfId="5" priority="4"/>
  </conditionalFormatting>
  <conditionalFormatting sqref="C73">
    <cfRule type="duplicateValues" dxfId="4" priority="6"/>
  </conditionalFormatting>
  <conditionalFormatting sqref="P73">
    <cfRule type="cellIs" dxfId="3" priority="5" stopIfTrue="1" operator="greaterThan">
      <formula>100</formula>
    </cfRule>
  </conditionalFormatting>
  <conditionalFormatting sqref="C72">
    <cfRule type="duplicateValues" dxfId="2" priority="3"/>
  </conditionalFormatting>
  <conditionalFormatting sqref="C69">
    <cfRule type="duplicateValues" dxfId="1" priority="2"/>
  </conditionalFormatting>
  <conditionalFormatting sqref="C13">
    <cfRule type="duplicateValues" dxfId="0" priority="1"/>
  </conditionalFormatting>
  <pageMargins left="0.70866141732283472" right="0.70866141732283472" top="0.74803149606299213" bottom="0.74803149606299213" header="0.31496062992125984" footer="0.31496062992125984"/>
  <pageSetup scale="55" fitToHeight="0" orientation="landscape" r:id="rId1"/>
  <ignoredErrors>
    <ignoredError sqref="E12:P12" numberStoredAsText="1"/>
    <ignoredError sqref="J18:J2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X293"/>
  <sheetViews>
    <sheetView showGridLines="0" zoomScaleNormal="100" zoomScaleSheetLayoutView="80" workbookViewId="0">
      <selection sqref="A1:D1"/>
    </sheetView>
  </sheetViews>
  <sheetFormatPr baseColWidth="10" defaultRowHeight="15" x14ac:dyDescent="0.25"/>
  <cols>
    <col min="1" max="1" width="6.5703125" customWidth="1"/>
    <col min="2" max="2" width="5.7109375" customWidth="1"/>
    <col min="3" max="3" width="54.85546875" customWidth="1"/>
    <col min="4" max="4" width="9" customWidth="1"/>
    <col min="5" max="5" width="20.28515625" customWidth="1"/>
    <col min="6" max="6" width="16.5703125" customWidth="1"/>
    <col min="7" max="8" width="11.7109375" customWidth="1"/>
    <col min="9" max="9" width="2.42578125" customWidth="1"/>
    <col min="10" max="10" width="9" customWidth="1"/>
    <col min="11" max="11" width="20.42578125" customWidth="1"/>
    <col min="12" max="12" width="16.5703125" customWidth="1"/>
    <col min="13" max="14" width="11.7109375" customWidth="1"/>
    <col min="15" max="15" width="11.5703125" bestFit="1" customWidth="1"/>
    <col min="16" max="16" width="11.5703125" hidden="1" customWidth="1"/>
    <col min="17" max="17" width="12.7109375" hidden="1" customWidth="1"/>
    <col min="18" max="18" width="12.5703125" hidden="1" customWidth="1"/>
    <col min="19" max="19" width="13.28515625" hidden="1" customWidth="1"/>
    <col min="20" max="20" width="14" hidden="1" customWidth="1"/>
    <col min="21" max="21" width="11.5703125" hidden="1" customWidth="1"/>
  </cols>
  <sheetData>
    <row r="1" spans="1:22" s="1" customFormat="1" ht="60" customHeight="1" x14ac:dyDescent="0.2">
      <c r="A1" s="347" t="s">
        <v>733</v>
      </c>
      <c r="B1" s="347"/>
      <c r="C1" s="347"/>
      <c r="D1" s="347"/>
      <c r="E1" s="365" t="s">
        <v>735</v>
      </c>
      <c r="F1" s="365"/>
      <c r="G1" s="365"/>
      <c r="H1" s="365"/>
      <c r="I1" s="365"/>
      <c r="J1" s="365"/>
      <c r="K1" s="365"/>
      <c r="L1" s="365"/>
      <c r="M1" s="365"/>
      <c r="N1" s="365"/>
      <c r="O1" s="365"/>
    </row>
    <row r="2" spans="1:22" s="1" customFormat="1" ht="36" customHeight="1" thickBot="1" x14ac:dyDescent="0.45">
      <c r="A2" s="366" t="s">
        <v>734</v>
      </c>
      <c r="B2" s="366"/>
      <c r="C2" s="366"/>
      <c r="D2" s="366"/>
      <c r="E2" s="366"/>
      <c r="F2" s="366"/>
      <c r="G2" s="366"/>
      <c r="H2" s="366"/>
      <c r="I2" s="366"/>
      <c r="J2" s="366"/>
      <c r="K2" s="366"/>
      <c r="L2" s="366"/>
      <c r="M2" s="366"/>
      <c r="N2" s="366"/>
      <c r="O2" s="366"/>
    </row>
    <row r="3" spans="1:22" ht="3.75" customHeight="1" x14ac:dyDescent="0.4">
      <c r="A3" s="350"/>
      <c r="B3" s="350"/>
      <c r="C3" s="350"/>
      <c r="D3" s="350"/>
      <c r="E3" s="350"/>
      <c r="F3" s="350"/>
      <c r="G3" s="350"/>
      <c r="H3" s="350"/>
      <c r="I3" s="350"/>
      <c r="J3" s="350"/>
      <c r="K3" s="350"/>
      <c r="L3" s="350"/>
      <c r="M3" s="350"/>
      <c r="N3" s="350"/>
      <c r="O3" s="350"/>
    </row>
    <row r="4" spans="1:22" s="28" customFormat="1" ht="20.100000000000001" customHeight="1" x14ac:dyDescent="0.35">
      <c r="A4" s="373" t="s">
        <v>756</v>
      </c>
      <c r="B4" s="373"/>
      <c r="C4" s="373"/>
      <c r="D4" s="373"/>
      <c r="E4" s="373"/>
      <c r="F4" s="373"/>
      <c r="G4" s="373"/>
      <c r="H4" s="373"/>
      <c r="I4" s="373"/>
      <c r="J4" s="373"/>
      <c r="K4" s="373"/>
      <c r="L4" s="373"/>
      <c r="M4" s="373"/>
      <c r="N4" s="150"/>
      <c r="O4" s="150"/>
      <c r="P4" s="27"/>
    </row>
    <row r="5" spans="1:22" s="28" customFormat="1" ht="20.100000000000001" customHeight="1" x14ac:dyDescent="0.35">
      <c r="A5" s="373" t="s">
        <v>76</v>
      </c>
      <c r="B5" s="373"/>
      <c r="C5" s="373"/>
      <c r="D5" s="373"/>
      <c r="E5" s="373"/>
      <c r="F5" s="373"/>
      <c r="G5" s="373"/>
      <c r="H5" s="373"/>
      <c r="I5" s="373"/>
      <c r="J5" s="373"/>
      <c r="K5" s="373"/>
      <c r="L5" s="373"/>
      <c r="M5" s="373"/>
      <c r="N5" s="150"/>
      <c r="O5" s="150"/>
      <c r="P5" s="27"/>
      <c r="S5" s="29"/>
    </row>
    <row r="6" spans="1:22" s="28" customFormat="1" ht="20.100000000000001" customHeight="1" x14ac:dyDescent="0.35">
      <c r="A6" s="373" t="s">
        <v>1</v>
      </c>
      <c r="B6" s="373"/>
      <c r="C6" s="373"/>
      <c r="D6" s="373"/>
      <c r="E6" s="373"/>
      <c r="F6" s="373"/>
      <c r="G6" s="373"/>
      <c r="H6" s="373"/>
      <c r="I6" s="373"/>
      <c r="J6" s="373"/>
      <c r="K6" s="373"/>
      <c r="L6" s="373"/>
      <c r="M6" s="373"/>
      <c r="N6" s="150"/>
      <c r="O6" s="150"/>
      <c r="S6" s="29"/>
    </row>
    <row r="7" spans="1:22" s="28" customFormat="1" ht="20.100000000000001" customHeight="1" x14ac:dyDescent="0.35">
      <c r="A7" s="374" t="s">
        <v>737</v>
      </c>
      <c r="B7" s="373"/>
      <c r="C7" s="373"/>
      <c r="D7" s="373"/>
      <c r="E7" s="373"/>
      <c r="F7" s="373"/>
      <c r="G7" s="373"/>
      <c r="H7" s="373"/>
      <c r="I7" s="373"/>
      <c r="J7" s="373"/>
      <c r="K7" s="373"/>
      <c r="L7" s="373"/>
      <c r="M7" s="373"/>
      <c r="N7" s="150"/>
      <c r="O7" s="150"/>
    </row>
    <row r="8" spans="1:22" s="28" customFormat="1" ht="20.100000000000001" customHeight="1" x14ac:dyDescent="0.35">
      <c r="A8" s="373" t="s">
        <v>755</v>
      </c>
      <c r="B8" s="373"/>
      <c r="C8" s="373"/>
      <c r="D8" s="373"/>
      <c r="E8" s="373"/>
      <c r="F8" s="373"/>
      <c r="G8" s="373"/>
      <c r="H8" s="373"/>
      <c r="I8" s="373"/>
      <c r="J8" s="373"/>
      <c r="K8" s="373"/>
      <c r="L8" s="373"/>
      <c r="M8" s="373"/>
      <c r="N8" s="150"/>
      <c r="O8" s="150"/>
    </row>
    <row r="9" spans="1:22" s="30" customFormat="1" ht="15" customHeight="1" x14ac:dyDescent="0.25">
      <c r="A9" s="370" t="s">
        <v>3</v>
      </c>
      <c r="B9" s="370"/>
      <c r="C9" s="370"/>
      <c r="D9" s="376" t="s">
        <v>77</v>
      </c>
      <c r="E9" s="376"/>
      <c r="F9" s="376"/>
      <c r="G9" s="376"/>
      <c r="H9" s="376"/>
      <c r="I9" s="168"/>
      <c r="J9" s="376" t="s">
        <v>78</v>
      </c>
      <c r="K9" s="376"/>
      <c r="L9" s="376"/>
      <c r="M9" s="376"/>
      <c r="N9" s="376"/>
      <c r="O9" s="169"/>
      <c r="P9" s="31" t="s">
        <v>79</v>
      </c>
      <c r="Q9" s="31"/>
      <c r="R9" s="31"/>
      <c r="S9" s="31" t="s">
        <v>78</v>
      </c>
      <c r="T9" s="31"/>
      <c r="U9" s="31"/>
    </row>
    <row r="10" spans="1:22" s="30" customFormat="1" ht="15" customHeight="1" x14ac:dyDescent="0.25">
      <c r="A10" s="370"/>
      <c r="B10" s="370"/>
      <c r="C10" s="370"/>
      <c r="D10" s="169"/>
      <c r="E10" s="377" t="s">
        <v>80</v>
      </c>
      <c r="F10" s="377"/>
      <c r="G10" s="377"/>
      <c r="H10" s="169"/>
      <c r="I10" s="169"/>
      <c r="J10" s="169"/>
      <c r="K10" s="377" t="s">
        <v>81</v>
      </c>
      <c r="L10" s="377"/>
      <c r="M10" s="377"/>
      <c r="N10" s="169"/>
      <c r="O10" s="169"/>
      <c r="P10" s="367" t="s">
        <v>82</v>
      </c>
      <c r="Q10" s="367"/>
      <c r="R10" s="367"/>
      <c r="S10" s="368" t="s">
        <v>82</v>
      </c>
      <c r="T10" s="367"/>
      <c r="U10" s="367"/>
    </row>
    <row r="11" spans="1:22" s="30" customFormat="1" ht="15" customHeight="1" x14ac:dyDescent="0.25">
      <c r="A11" s="370"/>
      <c r="B11" s="370"/>
      <c r="C11" s="370"/>
      <c r="D11" s="369" t="s">
        <v>83</v>
      </c>
      <c r="E11" s="170" t="s">
        <v>84</v>
      </c>
      <c r="F11" s="171"/>
      <c r="G11" s="171"/>
      <c r="H11" s="369" t="s">
        <v>85</v>
      </c>
      <c r="I11" s="172"/>
      <c r="J11" s="370" t="s">
        <v>83</v>
      </c>
      <c r="K11" s="170" t="s">
        <v>84</v>
      </c>
      <c r="L11" s="171"/>
      <c r="M11" s="171"/>
      <c r="N11" s="369" t="s">
        <v>85</v>
      </c>
      <c r="O11" s="369" t="s">
        <v>754</v>
      </c>
      <c r="P11" s="371" t="s">
        <v>87</v>
      </c>
      <c r="Q11" s="363" t="s">
        <v>88</v>
      </c>
      <c r="R11" s="363" t="s">
        <v>89</v>
      </c>
      <c r="S11" s="361" t="s">
        <v>87</v>
      </c>
      <c r="T11" s="363" t="s">
        <v>88</v>
      </c>
      <c r="U11" s="363" t="s">
        <v>89</v>
      </c>
    </row>
    <row r="12" spans="1:22" s="30" customFormat="1" ht="15" customHeight="1" x14ac:dyDescent="0.25">
      <c r="A12" s="370"/>
      <c r="B12" s="370"/>
      <c r="C12" s="370"/>
      <c r="D12" s="369"/>
      <c r="E12" s="171" t="s">
        <v>90</v>
      </c>
      <c r="F12" s="173" t="s">
        <v>87</v>
      </c>
      <c r="G12" s="171" t="s">
        <v>91</v>
      </c>
      <c r="H12" s="369"/>
      <c r="I12" s="172"/>
      <c r="J12" s="370"/>
      <c r="K12" s="171" t="s">
        <v>90</v>
      </c>
      <c r="L12" s="173" t="s">
        <v>87</v>
      </c>
      <c r="M12" s="171" t="s">
        <v>91</v>
      </c>
      <c r="N12" s="369"/>
      <c r="O12" s="370"/>
      <c r="P12" s="372"/>
      <c r="Q12" s="364"/>
      <c r="R12" s="364"/>
      <c r="S12" s="362"/>
      <c r="T12" s="364"/>
      <c r="U12" s="364"/>
    </row>
    <row r="13" spans="1:22" s="30" customFormat="1" ht="15" customHeight="1" x14ac:dyDescent="0.25">
      <c r="A13" s="370"/>
      <c r="B13" s="370"/>
      <c r="C13" s="370"/>
      <c r="D13" s="369"/>
      <c r="E13" s="171" t="s">
        <v>92</v>
      </c>
      <c r="F13" s="173" t="s">
        <v>93</v>
      </c>
      <c r="G13" s="171" t="s">
        <v>84</v>
      </c>
      <c r="H13" s="369"/>
      <c r="I13" s="172"/>
      <c r="J13" s="370"/>
      <c r="K13" s="171" t="s">
        <v>92</v>
      </c>
      <c r="L13" s="173" t="s">
        <v>93</v>
      </c>
      <c r="M13" s="171" t="s">
        <v>84</v>
      </c>
      <c r="N13" s="369"/>
      <c r="O13" s="370"/>
      <c r="P13" s="372"/>
      <c r="Q13" s="364"/>
      <c r="R13" s="364"/>
      <c r="S13" s="362"/>
      <c r="T13" s="364"/>
      <c r="U13" s="364"/>
    </row>
    <row r="14" spans="1:22" s="30" customFormat="1" ht="15" customHeight="1" x14ac:dyDescent="0.25">
      <c r="A14" s="370"/>
      <c r="B14" s="370"/>
      <c r="C14" s="370"/>
      <c r="D14" s="369"/>
      <c r="E14" s="171" t="s">
        <v>94</v>
      </c>
      <c r="F14" s="173" t="s">
        <v>95</v>
      </c>
      <c r="G14" s="171"/>
      <c r="H14" s="369"/>
      <c r="I14" s="172"/>
      <c r="J14" s="370"/>
      <c r="K14" s="171" t="s">
        <v>94</v>
      </c>
      <c r="L14" s="173" t="s">
        <v>95</v>
      </c>
      <c r="M14" s="171"/>
      <c r="N14" s="369"/>
      <c r="O14" s="370"/>
      <c r="P14" s="372"/>
      <c r="Q14" s="364"/>
      <c r="R14" s="364"/>
      <c r="S14" s="362"/>
      <c r="T14" s="364"/>
      <c r="U14" s="364"/>
    </row>
    <row r="15" spans="1:22" s="30" customFormat="1" ht="15" customHeight="1" thickBot="1" x14ac:dyDescent="0.3">
      <c r="A15" s="375"/>
      <c r="B15" s="375"/>
      <c r="C15" s="375"/>
      <c r="D15" s="174" t="s">
        <v>96</v>
      </c>
      <c r="E15" s="174" t="s">
        <v>97</v>
      </c>
      <c r="F15" s="175" t="s">
        <v>98</v>
      </c>
      <c r="G15" s="174" t="s">
        <v>99</v>
      </c>
      <c r="H15" s="176" t="s">
        <v>100</v>
      </c>
      <c r="I15" s="176"/>
      <c r="J15" s="177" t="s">
        <v>101</v>
      </c>
      <c r="K15" s="177" t="s">
        <v>102</v>
      </c>
      <c r="L15" s="175" t="s">
        <v>103</v>
      </c>
      <c r="M15" s="177" t="s">
        <v>104</v>
      </c>
      <c r="N15" s="176" t="s">
        <v>105</v>
      </c>
      <c r="O15" s="176" t="s">
        <v>106</v>
      </c>
      <c r="P15" s="32" t="s">
        <v>107</v>
      </c>
      <c r="Q15" s="32" t="s">
        <v>108</v>
      </c>
      <c r="R15" s="32" t="s">
        <v>109</v>
      </c>
      <c r="S15" s="33" t="s">
        <v>110</v>
      </c>
      <c r="T15" s="32" t="s">
        <v>111</v>
      </c>
      <c r="U15" s="32" t="s">
        <v>112</v>
      </c>
    </row>
    <row r="16" spans="1:22" s="167" customFormat="1" ht="6" customHeight="1" thickBot="1" x14ac:dyDescent="0.35">
      <c r="A16" s="158"/>
      <c r="B16" s="158"/>
      <c r="C16" s="158"/>
      <c r="D16" s="159"/>
      <c r="E16" s="159"/>
      <c r="F16" s="159"/>
      <c r="G16" s="159"/>
      <c r="H16" s="160"/>
      <c r="I16" s="160"/>
      <c r="J16" s="159"/>
      <c r="K16" s="161"/>
      <c r="L16" s="159"/>
      <c r="M16" s="161"/>
      <c r="N16" s="160"/>
      <c r="O16" s="160"/>
      <c r="P16" s="162"/>
      <c r="Q16" s="163"/>
      <c r="R16" s="164"/>
      <c r="S16" s="165"/>
      <c r="T16" s="163"/>
      <c r="U16" s="164"/>
      <c r="V16" s="166"/>
    </row>
    <row r="17" spans="1:24" s="35" customFormat="1" ht="15" customHeight="1" x14ac:dyDescent="0.25">
      <c r="A17" s="178"/>
      <c r="B17" s="178"/>
      <c r="C17" s="178" t="s">
        <v>89</v>
      </c>
      <c r="D17" s="179">
        <f>SUM(D18:D280)</f>
        <v>59674.956647500032</v>
      </c>
      <c r="E17" s="179">
        <f t="shared" ref="E17:T17" si="0">SUM(E18:E280)</f>
        <v>23931.522235836164</v>
      </c>
      <c r="F17" s="179">
        <f t="shared" si="0"/>
        <v>0</v>
      </c>
      <c r="G17" s="179">
        <f t="shared" si="0"/>
        <v>3554.1236717915463</v>
      </c>
      <c r="H17" s="179">
        <f t="shared" si="0"/>
        <v>32189.3107398723</v>
      </c>
      <c r="I17" s="179"/>
      <c r="J17" s="179">
        <f t="shared" si="0"/>
        <v>56419.547556028039</v>
      </c>
      <c r="K17" s="179">
        <f t="shared" si="0"/>
        <v>14410.187225424032</v>
      </c>
      <c r="L17" s="179">
        <f t="shared" si="0"/>
        <v>0</v>
      </c>
      <c r="M17" s="179">
        <f t="shared" si="0"/>
        <v>3608.7830534299987</v>
      </c>
      <c r="N17" s="179">
        <f t="shared" si="0"/>
        <v>38400.57727717403</v>
      </c>
      <c r="O17" s="180">
        <f>IF(OR(H17=0,N17=0),"N.A.",IF((((N17-H17)/H17))*100&gt;=500,"500&lt;",IF((((N17-H17)/H17))*100&lt;=-500,"&lt;-500",(((N17-H17)/H17))*100)))</f>
        <v>19.296053237971165</v>
      </c>
      <c r="P17" s="34">
        <f t="shared" si="0"/>
        <v>6124.0940518361522</v>
      </c>
      <c r="Q17" s="34">
        <f t="shared" si="0"/>
        <v>17807.428184000011</v>
      </c>
      <c r="R17" s="34">
        <f t="shared" si="0"/>
        <v>23931.522235836164</v>
      </c>
      <c r="S17" s="34">
        <f t="shared" si="0"/>
        <v>5191.4764954600023</v>
      </c>
      <c r="T17" s="34">
        <f t="shared" si="0"/>
        <v>9218.7107299640302</v>
      </c>
      <c r="U17" s="34">
        <f>SUM(U18:U280)</f>
        <v>14410.187225424032</v>
      </c>
    </row>
    <row r="18" spans="1:24" s="39" customFormat="1" ht="18" customHeight="1" x14ac:dyDescent="0.25">
      <c r="A18" s="181">
        <v>1</v>
      </c>
      <c r="B18" s="182" t="s">
        <v>113</v>
      </c>
      <c r="C18" s="182" t="s">
        <v>114</v>
      </c>
      <c r="D18" s="183">
        <v>0</v>
      </c>
      <c r="E18" s="184">
        <v>0</v>
      </c>
      <c r="F18" s="183">
        <v>0</v>
      </c>
      <c r="G18" s="183">
        <v>0</v>
      </c>
      <c r="H18" s="185">
        <f t="shared" ref="H18:H81" si="1">D18-E18-G18</f>
        <v>0</v>
      </c>
      <c r="I18" s="185"/>
      <c r="J18" s="183">
        <v>0</v>
      </c>
      <c r="K18" s="185">
        <v>0</v>
      </c>
      <c r="L18" s="183">
        <v>0</v>
      </c>
      <c r="M18" s="183">
        <v>0</v>
      </c>
      <c r="N18" s="185">
        <f t="shared" ref="N18:N81" si="2">J18-K18-M18</f>
        <v>0</v>
      </c>
      <c r="O18" s="185" t="str">
        <f>IF(OR(H18=0,N18=0),"N.A.",IF((((N18-H18)/H18))*100&gt;=500,"500&lt;",IF((((N18-H18)/H18))*100&lt;=-500,"&lt;-500",(((N18-H18)/H18))*100)))</f>
        <v>N.A.</v>
      </c>
      <c r="P18" s="37">
        <v>0</v>
      </c>
      <c r="Q18" s="37">
        <v>0</v>
      </c>
      <c r="R18" s="38">
        <f t="shared" ref="R18:R81" si="3">P18+Q18</f>
        <v>0</v>
      </c>
      <c r="S18" s="37">
        <v>0</v>
      </c>
      <c r="T18" s="37">
        <v>0</v>
      </c>
      <c r="U18" s="38">
        <f>S18+T18</f>
        <v>0</v>
      </c>
      <c r="X18" s="36"/>
    </row>
    <row r="19" spans="1:24" s="39" customFormat="1" ht="18" customHeight="1" x14ac:dyDescent="0.25">
      <c r="A19" s="181">
        <v>2</v>
      </c>
      <c r="B19" s="182" t="s">
        <v>115</v>
      </c>
      <c r="C19" s="182" t="s">
        <v>116</v>
      </c>
      <c r="D19" s="183">
        <v>0</v>
      </c>
      <c r="E19" s="184">
        <v>0</v>
      </c>
      <c r="F19" s="183">
        <v>0</v>
      </c>
      <c r="G19" s="183">
        <v>0</v>
      </c>
      <c r="H19" s="185">
        <f t="shared" si="1"/>
        <v>0</v>
      </c>
      <c r="I19" s="185"/>
      <c r="J19" s="183">
        <v>0</v>
      </c>
      <c r="K19" s="185">
        <v>0</v>
      </c>
      <c r="L19" s="183">
        <v>0</v>
      </c>
      <c r="M19" s="183">
        <v>0</v>
      </c>
      <c r="N19" s="185">
        <f t="shared" si="2"/>
        <v>0</v>
      </c>
      <c r="O19" s="185" t="str">
        <f t="shared" ref="O19:O82" si="4">IF(OR(H19=0,N19=0),"N.A.",IF((((N19-H19)/H19))*100&gt;=500,"500&lt;",IF((((N19-H19)/H19))*100&lt;=-500,"&lt;-500",(((N19-H19)/H19))*100)))</f>
        <v>N.A.</v>
      </c>
      <c r="P19" s="37">
        <v>0</v>
      </c>
      <c r="Q19" s="37">
        <v>0</v>
      </c>
      <c r="R19" s="38">
        <f t="shared" si="3"/>
        <v>0</v>
      </c>
      <c r="S19" s="37">
        <v>0</v>
      </c>
      <c r="T19" s="37">
        <v>0</v>
      </c>
      <c r="U19" s="38">
        <f t="shared" ref="U19:U82" si="5">S19+T19</f>
        <v>0</v>
      </c>
    </row>
    <row r="20" spans="1:24" s="39" customFormat="1" ht="18" customHeight="1" x14ac:dyDescent="0.25">
      <c r="A20" s="181">
        <v>3</v>
      </c>
      <c r="B20" s="182" t="s">
        <v>117</v>
      </c>
      <c r="C20" s="182" t="s">
        <v>118</v>
      </c>
      <c r="D20" s="183">
        <v>0</v>
      </c>
      <c r="E20" s="184">
        <v>0</v>
      </c>
      <c r="F20" s="183">
        <v>0</v>
      </c>
      <c r="G20" s="183">
        <v>0</v>
      </c>
      <c r="H20" s="185">
        <f t="shared" si="1"/>
        <v>0</v>
      </c>
      <c r="I20" s="185"/>
      <c r="J20" s="183">
        <v>0</v>
      </c>
      <c r="K20" s="185">
        <v>0</v>
      </c>
      <c r="L20" s="183">
        <v>0</v>
      </c>
      <c r="M20" s="183">
        <v>0</v>
      </c>
      <c r="N20" s="185">
        <f t="shared" si="2"/>
        <v>0</v>
      </c>
      <c r="O20" s="185" t="str">
        <f t="shared" si="4"/>
        <v>N.A.</v>
      </c>
      <c r="P20" s="37">
        <v>0</v>
      </c>
      <c r="Q20" s="37">
        <v>0</v>
      </c>
      <c r="R20" s="38">
        <f t="shared" si="3"/>
        <v>0</v>
      </c>
      <c r="S20" s="37">
        <v>0</v>
      </c>
      <c r="T20" s="37">
        <v>0</v>
      </c>
      <c r="U20" s="38">
        <f t="shared" si="5"/>
        <v>0</v>
      </c>
    </row>
    <row r="21" spans="1:24" s="39" customFormat="1" ht="18" customHeight="1" x14ac:dyDescent="0.25">
      <c r="A21" s="181">
        <v>4</v>
      </c>
      <c r="B21" s="182" t="s">
        <v>115</v>
      </c>
      <c r="C21" s="182" t="s">
        <v>119</v>
      </c>
      <c r="D21" s="183">
        <v>0</v>
      </c>
      <c r="E21" s="184">
        <v>0</v>
      </c>
      <c r="F21" s="183">
        <v>0</v>
      </c>
      <c r="G21" s="183">
        <v>0</v>
      </c>
      <c r="H21" s="185">
        <f t="shared" si="1"/>
        <v>0</v>
      </c>
      <c r="I21" s="185"/>
      <c r="J21" s="183">
        <v>0</v>
      </c>
      <c r="K21" s="185">
        <v>0</v>
      </c>
      <c r="L21" s="183">
        <v>0</v>
      </c>
      <c r="M21" s="183">
        <v>0</v>
      </c>
      <c r="N21" s="185">
        <f t="shared" si="2"/>
        <v>0</v>
      </c>
      <c r="O21" s="185" t="str">
        <f t="shared" si="4"/>
        <v>N.A.</v>
      </c>
      <c r="P21" s="37">
        <v>0</v>
      </c>
      <c r="Q21" s="37">
        <v>0</v>
      </c>
      <c r="R21" s="38">
        <f t="shared" si="3"/>
        <v>0</v>
      </c>
      <c r="S21" s="37">
        <v>0</v>
      </c>
      <c r="T21" s="37">
        <v>0</v>
      </c>
      <c r="U21" s="38">
        <f t="shared" si="5"/>
        <v>0</v>
      </c>
    </row>
    <row r="22" spans="1:24" s="39" customFormat="1" ht="18" customHeight="1" x14ac:dyDescent="0.25">
      <c r="A22" s="181">
        <v>5</v>
      </c>
      <c r="B22" s="182" t="s">
        <v>120</v>
      </c>
      <c r="C22" s="182" t="s">
        <v>121</v>
      </c>
      <c r="D22" s="183">
        <v>0</v>
      </c>
      <c r="E22" s="184">
        <v>0</v>
      </c>
      <c r="F22" s="183">
        <v>0</v>
      </c>
      <c r="G22" s="183">
        <v>0</v>
      </c>
      <c r="H22" s="185">
        <f t="shared" si="1"/>
        <v>0</v>
      </c>
      <c r="I22" s="185"/>
      <c r="J22" s="183">
        <v>0</v>
      </c>
      <c r="K22" s="185">
        <v>0</v>
      </c>
      <c r="L22" s="183">
        <v>0</v>
      </c>
      <c r="M22" s="183">
        <v>0</v>
      </c>
      <c r="N22" s="185">
        <f t="shared" si="2"/>
        <v>0</v>
      </c>
      <c r="O22" s="185" t="str">
        <f t="shared" si="4"/>
        <v>N.A.</v>
      </c>
      <c r="P22" s="37">
        <v>0</v>
      </c>
      <c r="Q22" s="37">
        <v>0</v>
      </c>
      <c r="R22" s="38">
        <f t="shared" si="3"/>
        <v>0</v>
      </c>
      <c r="S22" s="37">
        <v>0</v>
      </c>
      <c r="T22" s="37">
        <v>0</v>
      </c>
      <c r="U22" s="38">
        <f t="shared" si="5"/>
        <v>0</v>
      </c>
    </row>
    <row r="23" spans="1:24" s="39" customFormat="1" ht="18" customHeight="1" x14ac:dyDescent="0.25">
      <c r="A23" s="181">
        <v>6</v>
      </c>
      <c r="B23" s="182" t="s">
        <v>115</v>
      </c>
      <c r="C23" s="182" t="s">
        <v>122</v>
      </c>
      <c r="D23" s="183">
        <v>0</v>
      </c>
      <c r="E23" s="184">
        <v>0</v>
      </c>
      <c r="F23" s="183">
        <v>0</v>
      </c>
      <c r="G23" s="183">
        <v>0</v>
      </c>
      <c r="H23" s="185">
        <f t="shared" si="1"/>
        <v>0</v>
      </c>
      <c r="I23" s="185"/>
      <c r="J23" s="183">
        <v>0</v>
      </c>
      <c r="K23" s="185">
        <v>0</v>
      </c>
      <c r="L23" s="183">
        <v>0</v>
      </c>
      <c r="M23" s="183">
        <v>0</v>
      </c>
      <c r="N23" s="185">
        <f t="shared" si="2"/>
        <v>0</v>
      </c>
      <c r="O23" s="185" t="str">
        <f t="shared" si="4"/>
        <v>N.A.</v>
      </c>
      <c r="P23" s="37">
        <v>0</v>
      </c>
      <c r="Q23" s="37">
        <v>0</v>
      </c>
      <c r="R23" s="38">
        <f t="shared" si="3"/>
        <v>0</v>
      </c>
      <c r="S23" s="37">
        <v>0</v>
      </c>
      <c r="T23" s="37">
        <v>0</v>
      </c>
      <c r="U23" s="38">
        <f t="shared" si="5"/>
        <v>0</v>
      </c>
    </row>
    <row r="24" spans="1:24" s="39" customFormat="1" ht="18" customHeight="1" x14ac:dyDescent="0.25">
      <c r="A24" s="181">
        <v>7</v>
      </c>
      <c r="B24" s="182" t="s">
        <v>123</v>
      </c>
      <c r="C24" s="182" t="s">
        <v>124</v>
      </c>
      <c r="D24" s="183">
        <v>0</v>
      </c>
      <c r="E24" s="184">
        <v>0</v>
      </c>
      <c r="F24" s="183">
        <v>0</v>
      </c>
      <c r="G24" s="183">
        <v>0</v>
      </c>
      <c r="H24" s="185">
        <f t="shared" si="1"/>
        <v>0</v>
      </c>
      <c r="I24" s="185"/>
      <c r="J24" s="183">
        <v>0</v>
      </c>
      <c r="K24" s="185">
        <v>0</v>
      </c>
      <c r="L24" s="183">
        <v>0</v>
      </c>
      <c r="M24" s="183">
        <v>0</v>
      </c>
      <c r="N24" s="185">
        <f t="shared" si="2"/>
        <v>0</v>
      </c>
      <c r="O24" s="185" t="str">
        <f t="shared" si="4"/>
        <v>N.A.</v>
      </c>
      <c r="P24" s="37">
        <v>0</v>
      </c>
      <c r="Q24" s="37">
        <v>0</v>
      </c>
      <c r="R24" s="38">
        <f t="shared" si="3"/>
        <v>0</v>
      </c>
      <c r="S24" s="37">
        <v>0</v>
      </c>
      <c r="T24" s="37">
        <v>0</v>
      </c>
      <c r="U24" s="38">
        <f t="shared" si="5"/>
        <v>0</v>
      </c>
    </row>
    <row r="25" spans="1:24" s="39" customFormat="1" ht="18" customHeight="1" x14ac:dyDescent="0.25">
      <c r="A25" s="181">
        <v>9</v>
      </c>
      <c r="B25" s="182" t="s">
        <v>125</v>
      </c>
      <c r="C25" s="182" t="s">
        <v>126</v>
      </c>
      <c r="D25" s="183">
        <v>0</v>
      </c>
      <c r="E25" s="184">
        <v>0</v>
      </c>
      <c r="F25" s="183">
        <v>0</v>
      </c>
      <c r="G25" s="183">
        <v>0</v>
      </c>
      <c r="H25" s="185">
        <f t="shared" si="1"/>
        <v>0</v>
      </c>
      <c r="I25" s="185"/>
      <c r="J25" s="183">
        <v>0</v>
      </c>
      <c r="K25" s="185">
        <v>0</v>
      </c>
      <c r="L25" s="183">
        <v>0</v>
      </c>
      <c r="M25" s="183">
        <v>0</v>
      </c>
      <c r="N25" s="185">
        <f t="shared" si="2"/>
        <v>0</v>
      </c>
      <c r="O25" s="185" t="str">
        <f t="shared" si="4"/>
        <v>N.A.</v>
      </c>
      <c r="P25" s="37">
        <v>0</v>
      </c>
      <c r="Q25" s="37">
        <v>0</v>
      </c>
      <c r="R25" s="38">
        <f t="shared" si="3"/>
        <v>0</v>
      </c>
      <c r="S25" s="37">
        <v>0</v>
      </c>
      <c r="T25" s="37">
        <v>0</v>
      </c>
      <c r="U25" s="38">
        <f t="shared" si="5"/>
        <v>0</v>
      </c>
    </row>
    <row r="26" spans="1:24" s="39" customFormat="1" ht="18" customHeight="1" x14ac:dyDescent="0.25">
      <c r="A26" s="181">
        <v>10</v>
      </c>
      <c r="B26" s="182" t="s">
        <v>125</v>
      </c>
      <c r="C26" s="182" t="s">
        <v>127</v>
      </c>
      <c r="D26" s="183">
        <v>0</v>
      </c>
      <c r="E26" s="184">
        <v>0</v>
      </c>
      <c r="F26" s="183">
        <v>0</v>
      </c>
      <c r="G26" s="183">
        <v>0</v>
      </c>
      <c r="H26" s="185">
        <f t="shared" si="1"/>
        <v>0</v>
      </c>
      <c r="I26" s="185"/>
      <c r="J26" s="183">
        <v>0</v>
      </c>
      <c r="K26" s="185">
        <v>0</v>
      </c>
      <c r="L26" s="183">
        <v>0</v>
      </c>
      <c r="M26" s="183">
        <v>0</v>
      </c>
      <c r="N26" s="185">
        <f t="shared" si="2"/>
        <v>0</v>
      </c>
      <c r="O26" s="185" t="str">
        <f t="shared" si="4"/>
        <v>N.A.</v>
      </c>
      <c r="P26" s="37">
        <v>0</v>
      </c>
      <c r="Q26" s="37">
        <v>0</v>
      </c>
      <c r="R26" s="38">
        <f t="shared" si="3"/>
        <v>0</v>
      </c>
      <c r="S26" s="37">
        <v>0</v>
      </c>
      <c r="T26" s="37">
        <v>0</v>
      </c>
      <c r="U26" s="38">
        <f t="shared" si="5"/>
        <v>0</v>
      </c>
    </row>
    <row r="27" spans="1:24" s="39" customFormat="1" ht="18" customHeight="1" x14ac:dyDescent="0.25">
      <c r="A27" s="181">
        <v>11</v>
      </c>
      <c r="B27" s="182" t="s">
        <v>125</v>
      </c>
      <c r="C27" s="182" t="s">
        <v>128</v>
      </c>
      <c r="D27" s="183">
        <v>0</v>
      </c>
      <c r="E27" s="184">
        <v>0</v>
      </c>
      <c r="F27" s="183">
        <v>0</v>
      </c>
      <c r="G27" s="183">
        <v>0</v>
      </c>
      <c r="H27" s="185">
        <f t="shared" si="1"/>
        <v>0</v>
      </c>
      <c r="I27" s="185"/>
      <c r="J27" s="183">
        <v>0</v>
      </c>
      <c r="K27" s="185">
        <v>0</v>
      </c>
      <c r="L27" s="183">
        <v>0</v>
      </c>
      <c r="M27" s="183">
        <v>0</v>
      </c>
      <c r="N27" s="185">
        <f t="shared" si="2"/>
        <v>0</v>
      </c>
      <c r="O27" s="185" t="str">
        <f t="shared" si="4"/>
        <v>N.A.</v>
      </c>
      <c r="P27" s="37">
        <v>0</v>
      </c>
      <c r="Q27" s="37">
        <v>0</v>
      </c>
      <c r="R27" s="38">
        <f t="shared" si="3"/>
        <v>0</v>
      </c>
      <c r="S27" s="37">
        <v>0</v>
      </c>
      <c r="T27" s="37">
        <v>0</v>
      </c>
      <c r="U27" s="38">
        <f t="shared" si="5"/>
        <v>0</v>
      </c>
    </row>
    <row r="28" spans="1:24" s="39" customFormat="1" ht="18" customHeight="1" x14ac:dyDescent="0.25">
      <c r="A28" s="181">
        <v>12</v>
      </c>
      <c r="B28" s="182" t="s">
        <v>129</v>
      </c>
      <c r="C28" s="182" t="s">
        <v>130</v>
      </c>
      <c r="D28" s="183">
        <v>0</v>
      </c>
      <c r="E28" s="184">
        <v>0</v>
      </c>
      <c r="F28" s="183">
        <v>0</v>
      </c>
      <c r="G28" s="183">
        <v>0</v>
      </c>
      <c r="H28" s="185">
        <f t="shared" si="1"/>
        <v>0</v>
      </c>
      <c r="I28" s="185"/>
      <c r="J28" s="183">
        <v>0</v>
      </c>
      <c r="K28" s="185">
        <v>0</v>
      </c>
      <c r="L28" s="183">
        <v>0</v>
      </c>
      <c r="M28" s="183">
        <v>0</v>
      </c>
      <c r="N28" s="185">
        <f t="shared" si="2"/>
        <v>0</v>
      </c>
      <c r="O28" s="185" t="str">
        <f t="shared" si="4"/>
        <v>N.A.</v>
      </c>
      <c r="P28" s="37">
        <v>0</v>
      </c>
      <c r="Q28" s="37">
        <v>0</v>
      </c>
      <c r="R28" s="38">
        <f t="shared" si="3"/>
        <v>0</v>
      </c>
      <c r="S28" s="37">
        <v>0</v>
      </c>
      <c r="T28" s="37">
        <v>0</v>
      </c>
      <c r="U28" s="38">
        <f t="shared" si="5"/>
        <v>0</v>
      </c>
    </row>
    <row r="29" spans="1:24" s="39" customFormat="1" ht="18" customHeight="1" x14ac:dyDescent="0.25">
      <c r="A29" s="181">
        <v>13</v>
      </c>
      <c r="B29" s="182" t="s">
        <v>129</v>
      </c>
      <c r="C29" s="182" t="s">
        <v>131</v>
      </c>
      <c r="D29" s="183">
        <v>0</v>
      </c>
      <c r="E29" s="184">
        <v>0</v>
      </c>
      <c r="F29" s="183">
        <v>0</v>
      </c>
      <c r="G29" s="183">
        <v>0</v>
      </c>
      <c r="H29" s="185">
        <f t="shared" si="1"/>
        <v>0</v>
      </c>
      <c r="I29" s="185"/>
      <c r="J29" s="183">
        <v>0</v>
      </c>
      <c r="K29" s="185">
        <v>0</v>
      </c>
      <c r="L29" s="183">
        <v>0</v>
      </c>
      <c r="M29" s="183">
        <v>0</v>
      </c>
      <c r="N29" s="185">
        <f t="shared" si="2"/>
        <v>0</v>
      </c>
      <c r="O29" s="185" t="str">
        <f t="shared" si="4"/>
        <v>N.A.</v>
      </c>
      <c r="P29" s="37">
        <v>0</v>
      </c>
      <c r="Q29" s="37">
        <v>0</v>
      </c>
      <c r="R29" s="38">
        <f t="shared" si="3"/>
        <v>0</v>
      </c>
      <c r="S29" s="37">
        <v>0</v>
      </c>
      <c r="T29" s="37">
        <v>0</v>
      </c>
      <c r="U29" s="38">
        <f t="shared" si="5"/>
        <v>0</v>
      </c>
    </row>
    <row r="30" spans="1:24" s="39" customFormat="1" ht="18" customHeight="1" x14ac:dyDescent="0.25">
      <c r="A30" s="181">
        <v>14</v>
      </c>
      <c r="B30" s="182" t="s">
        <v>129</v>
      </c>
      <c r="C30" s="182" t="s">
        <v>132</v>
      </c>
      <c r="D30" s="183">
        <v>0</v>
      </c>
      <c r="E30" s="184">
        <v>0</v>
      </c>
      <c r="F30" s="183">
        <v>0</v>
      </c>
      <c r="G30" s="183">
        <v>0</v>
      </c>
      <c r="H30" s="185">
        <f t="shared" si="1"/>
        <v>0</v>
      </c>
      <c r="I30" s="185"/>
      <c r="J30" s="183">
        <v>0</v>
      </c>
      <c r="K30" s="185">
        <v>0</v>
      </c>
      <c r="L30" s="183">
        <v>0</v>
      </c>
      <c r="M30" s="183">
        <v>0</v>
      </c>
      <c r="N30" s="185">
        <f t="shared" si="2"/>
        <v>0</v>
      </c>
      <c r="O30" s="185" t="str">
        <f t="shared" si="4"/>
        <v>N.A.</v>
      </c>
      <c r="P30" s="37">
        <v>0</v>
      </c>
      <c r="Q30" s="37">
        <v>0</v>
      </c>
      <c r="R30" s="38">
        <f t="shared" si="3"/>
        <v>0</v>
      </c>
      <c r="S30" s="37">
        <v>0</v>
      </c>
      <c r="T30" s="37">
        <v>0</v>
      </c>
      <c r="U30" s="38">
        <f t="shared" si="5"/>
        <v>0</v>
      </c>
    </row>
    <row r="31" spans="1:24" s="39" customFormat="1" ht="18" customHeight="1" x14ac:dyDescent="0.25">
      <c r="A31" s="181">
        <v>15</v>
      </c>
      <c r="B31" s="182" t="s">
        <v>129</v>
      </c>
      <c r="C31" s="182" t="s">
        <v>133</v>
      </c>
      <c r="D31" s="183">
        <v>0</v>
      </c>
      <c r="E31" s="184">
        <v>0</v>
      </c>
      <c r="F31" s="183">
        <v>0</v>
      </c>
      <c r="G31" s="183">
        <v>0</v>
      </c>
      <c r="H31" s="185">
        <f t="shared" si="1"/>
        <v>0</v>
      </c>
      <c r="I31" s="185"/>
      <c r="J31" s="183">
        <v>0</v>
      </c>
      <c r="K31" s="185">
        <v>0</v>
      </c>
      <c r="L31" s="183">
        <v>0</v>
      </c>
      <c r="M31" s="183">
        <v>0</v>
      </c>
      <c r="N31" s="185">
        <f t="shared" si="2"/>
        <v>0</v>
      </c>
      <c r="O31" s="185" t="str">
        <f t="shared" si="4"/>
        <v>N.A.</v>
      </c>
      <c r="P31" s="37">
        <v>0</v>
      </c>
      <c r="Q31" s="37">
        <v>0</v>
      </c>
      <c r="R31" s="38">
        <f t="shared" si="3"/>
        <v>0</v>
      </c>
      <c r="S31" s="37">
        <v>0</v>
      </c>
      <c r="T31" s="37">
        <v>0</v>
      </c>
      <c r="U31" s="38">
        <f t="shared" si="5"/>
        <v>0</v>
      </c>
    </row>
    <row r="32" spans="1:24" s="39" customFormat="1" ht="18" customHeight="1" x14ac:dyDescent="0.25">
      <c r="A32" s="181">
        <v>16</v>
      </c>
      <c r="B32" s="182" t="s">
        <v>129</v>
      </c>
      <c r="C32" s="182" t="s">
        <v>134</v>
      </c>
      <c r="D32" s="183">
        <v>0</v>
      </c>
      <c r="E32" s="184">
        <v>0</v>
      </c>
      <c r="F32" s="183">
        <v>0</v>
      </c>
      <c r="G32" s="183">
        <v>0</v>
      </c>
      <c r="H32" s="185">
        <f t="shared" si="1"/>
        <v>0</v>
      </c>
      <c r="I32" s="185"/>
      <c r="J32" s="183">
        <v>0</v>
      </c>
      <c r="K32" s="185">
        <v>0</v>
      </c>
      <c r="L32" s="183">
        <v>0</v>
      </c>
      <c r="M32" s="183">
        <v>0</v>
      </c>
      <c r="N32" s="185">
        <f t="shared" si="2"/>
        <v>0</v>
      </c>
      <c r="O32" s="185" t="str">
        <f t="shared" si="4"/>
        <v>N.A.</v>
      </c>
      <c r="P32" s="37">
        <v>0</v>
      </c>
      <c r="Q32" s="37">
        <v>0</v>
      </c>
      <c r="R32" s="38">
        <f t="shared" si="3"/>
        <v>0</v>
      </c>
      <c r="S32" s="37">
        <v>0</v>
      </c>
      <c r="T32" s="37">
        <v>0</v>
      </c>
      <c r="U32" s="38">
        <f t="shared" si="5"/>
        <v>0</v>
      </c>
    </row>
    <row r="33" spans="1:21" s="39" customFormat="1" ht="18" customHeight="1" x14ac:dyDescent="0.25">
      <c r="A33" s="181">
        <v>17</v>
      </c>
      <c r="B33" s="182" t="s">
        <v>125</v>
      </c>
      <c r="C33" s="182" t="s">
        <v>135</v>
      </c>
      <c r="D33" s="183">
        <v>0</v>
      </c>
      <c r="E33" s="184">
        <v>0</v>
      </c>
      <c r="F33" s="183">
        <v>0</v>
      </c>
      <c r="G33" s="183">
        <v>0</v>
      </c>
      <c r="H33" s="185">
        <f t="shared" si="1"/>
        <v>0</v>
      </c>
      <c r="I33" s="185"/>
      <c r="J33" s="183">
        <v>0</v>
      </c>
      <c r="K33" s="185">
        <v>0</v>
      </c>
      <c r="L33" s="183">
        <v>0</v>
      </c>
      <c r="M33" s="183">
        <v>0</v>
      </c>
      <c r="N33" s="185">
        <f t="shared" si="2"/>
        <v>0</v>
      </c>
      <c r="O33" s="185" t="str">
        <f t="shared" si="4"/>
        <v>N.A.</v>
      </c>
      <c r="P33" s="37">
        <v>0</v>
      </c>
      <c r="Q33" s="37">
        <v>0</v>
      </c>
      <c r="R33" s="38">
        <f t="shared" si="3"/>
        <v>0</v>
      </c>
      <c r="S33" s="37">
        <v>0</v>
      </c>
      <c r="T33" s="37">
        <v>0</v>
      </c>
      <c r="U33" s="38">
        <f t="shared" si="5"/>
        <v>0</v>
      </c>
    </row>
    <row r="34" spans="1:21" s="39" customFormat="1" ht="18" customHeight="1" x14ac:dyDescent="0.25">
      <c r="A34" s="181">
        <v>18</v>
      </c>
      <c r="B34" s="182" t="s">
        <v>125</v>
      </c>
      <c r="C34" s="182" t="s">
        <v>136</v>
      </c>
      <c r="D34" s="183">
        <v>0</v>
      </c>
      <c r="E34" s="184">
        <v>0</v>
      </c>
      <c r="F34" s="183">
        <v>0</v>
      </c>
      <c r="G34" s="183">
        <v>0</v>
      </c>
      <c r="H34" s="185">
        <f t="shared" si="1"/>
        <v>0</v>
      </c>
      <c r="I34" s="185"/>
      <c r="J34" s="183">
        <v>0</v>
      </c>
      <c r="K34" s="185">
        <v>0</v>
      </c>
      <c r="L34" s="183">
        <v>0</v>
      </c>
      <c r="M34" s="183">
        <v>0</v>
      </c>
      <c r="N34" s="185">
        <f t="shared" si="2"/>
        <v>0</v>
      </c>
      <c r="O34" s="185" t="str">
        <f t="shared" si="4"/>
        <v>N.A.</v>
      </c>
      <c r="P34" s="37">
        <v>0</v>
      </c>
      <c r="Q34" s="37">
        <v>0</v>
      </c>
      <c r="R34" s="38">
        <f t="shared" si="3"/>
        <v>0</v>
      </c>
      <c r="S34" s="37">
        <v>0</v>
      </c>
      <c r="T34" s="37">
        <v>0</v>
      </c>
      <c r="U34" s="38">
        <f t="shared" si="5"/>
        <v>0</v>
      </c>
    </row>
    <row r="35" spans="1:21" s="39" customFormat="1" ht="18" customHeight="1" x14ac:dyDescent="0.25">
      <c r="A35" s="181">
        <v>19</v>
      </c>
      <c r="B35" s="182" t="s">
        <v>125</v>
      </c>
      <c r="C35" s="182" t="s">
        <v>137</v>
      </c>
      <c r="D35" s="183">
        <v>0</v>
      </c>
      <c r="E35" s="184">
        <v>0</v>
      </c>
      <c r="F35" s="183">
        <v>0</v>
      </c>
      <c r="G35" s="183">
        <v>0</v>
      </c>
      <c r="H35" s="185">
        <f t="shared" si="1"/>
        <v>0</v>
      </c>
      <c r="I35" s="185"/>
      <c r="J35" s="183">
        <v>0</v>
      </c>
      <c r="K35" s="185">
        <v>0</v>
      </c>
      <c r="L35" s="183">
        <v>0</v>
      </c>
      <c r="M35" s="183">
        <v>0</v>
      </c>
      <c r="N35" s="185">
        <f t="shared" si="2"/>
        <v>0</v>
      </c>
      <c r="O35" s="185" t="str">
        <f t="shared" si="4"/>
        <v>N.A.</v>
      </c>
      <c r="P35" s="37">
        <v>0</v>
      </c>
      <c r="Q35" s="37">
        <v>0</v>
      </c>
      <c r="R35" s="38">
        <f t="shared" si="3"/>
        <v>0</v>
      </c>
      <c r="S35" s="37">
        <v>0</v>
      </c>
      <c r="T35" s="37">
        <v>0</v>
      </c>
      <c r="U35" s="38">
        <f t="shared" si="5"/>
        <v>0</v>
      </c>
    </row>
    <row r="36" spans="1:21" s="39" customFormat="1" ht="18" customHeight="1" x14ac:dyDescent="0.25">
      <c r="A36" s="181">
        <v>20</v>
      </c>
      <c r="B36" s="182" t="s">
        <v>125</v>
      </c>
      <c r="C36" s="182" t="s">
        <v>138</v>
      </c>
      <c r="D36" s="183">
        <v>0</v>
      </c>
      <c r="E36" s="184">
        <v>0</v>
      </c>
      <c r="F36" s="183">
        <v>0</v>
      </c>
      <c r="G36" s="183">
        <v>0</v>
      </c>
      <c r="H36" s="185">
        <f t="shared" si="1"/>
        <v>0</v>
      </c>
      <c r="I36" s="185"/>
      <c r="J36" s="183">
        <v>0</v>
      </c>
      <c r="K36" s="185">
        <v>0</v>
      </c>
      <c r="L36" s="183">
        <v>0</v>
      </c>
      <c r="M36" s="183">
        <v>0</v>
      </c>
      <c r="N36" s="185">
        <f t="shared" si="2"/>
        <v>0</v>
      </c>
      <c r="O36" s="185" t="str">
        <f t="shared" si="4"/>
        <v>N.A.</v>
      </c>
      <c r="P36" s="37">
        <v>0</v>
      </c>
      <c r="Q36" s="37">
        <v>0</v>
      </c>
      <c r="R36" s="38">
        <f t="shared" si="3"/>
        <v>0</v>
      </c>
      <c r="S36" s="37">
        <v>0</v>
      </c>
      <c r="T36" s="37">
        <v>0</v>
      </c>
      <c r="U36" s="38">
        <f t="shared" si="5"/>
        <v>0</v>
      </c>
    </row>
    <row r="37" spans="1:21" s="39" customFormat="1" ht="18" customHeight="1" x14ac:dyDescent="0.25">
      <c r="A37" s="181">
        <v>21</v>
      </c>
      <c r="B37" s="182" t="s">
        <v>129</v>
      </c>
      <c r="C37" s="182" t="s">
        <v>139</v>
      </c>
      <c r="D37" s="183">
        <v>0</v>
      </c>
      <c r="E37" s="184">
        <v>0</v>
      </c>
      <c r="F37" s="183">
        <v>0</v>
      </c>
      <c r="G37" s="183">
        <v>0</v>
      </c>
      <c r="H37" s="185">
        <f t="shared" si="1"/>
        <v>0</v>
      </c>
      <c r="I37" s="185"/>
      <c r="J37" s="183">
        <v>0</v>
      </c>
      <c r="K37" s="185">
        <v>0</v>
      </c>
      <c r="L37" s="183">
        <v>0</v>
      </c>
      <c r="M37" s="183">
        <v>0</v>
      </c>
      <c r="N37" s="185">
        <f t="shared" si="2"/>
        <v>0</v>
      </c>
      <c r="O37" s="185" t="str">
        <f t="shared" si="4"/>
        <v>N.A.</v>
      </c>
      <c r="P37" s="37">
        <v>0</v>
      </c>
      <c r="Q37" s="37">
        <v>0</v>
      </c>
      <c r="R37" s="38">
        <f t="shared" si="3"/>
        <v>0</v>
      </c>
      <c r="S37" s="37">
        <v>0</v>
      </c>
      <c r="T37" s="37">
        <v>0</v>
      </c>
      <c r="U37" s="38">
        <f t="shared" si="5"/>
        <v>0</v>
      </c>
    </row>
    <row r="38" spans="1:21" s="39" customFormat="1" ht="18" customHeight="1" x14ac:dyDescent="0.25">
      <c r="A38" s="181">
        <v>22</v>
      </c>
      <c r="B38" s="182" t="s">
        <v>129</v>
      </c>
      <c r="C38" s="182" t="s">
        <v>140</v>
      </c>
      <c r="D38" s="183">
        <v>0</v>
      </c>
      <c r="E38" s="184">
        <v>0</v>
      </c>
      <c r="F38" s="183">
        <v>0</v>
      </c>
      <c r="G38" s="183">
        <v>0</v>
      </c>
      <c r="H38" s="185">
        <f t="shared" si="1"/>
        <v>0</v>
      </c>
      <c r="I38" s="185"/>
      <c r="J38" s="183">
        <v>0</v>
      </c>
      <c r="K38" s="185">
        <v>0</v>
      </c>
      <c r="L38" s="183">
        <v>0</v>
      </c>
      <c r="M38" s="183">
        <v>0</v>
      </c>
      <c r="N38" s="185">
        <f t="shared" si="2"/>
        <v>0</v>
      </c>
      <c r="O38" s="185" t="str">
        <f t="shared" si="4"/>
        <v>N.A.</v>
      </c>
      <c r="P38" s="37">
        <v>0</v>
      </c>
      <c r="Q38" s="37">
        <v>0</v>
      </c>
      <c r="R38" s="38">
        <f t="shared" si="3"/>
        <v>0</v>
      </c>
      <c r="S38" s="37">
        <v>0</v>
      </c>
      <c r="T38" s="37">
        <v>0</v>
      </c>
      <c r="U38" s="38">
        <f t="shared" si="5"/>
        <v>0</v>
      </c>
    </row>
    <row r="39" spans="1:21" s="39" customFormat="1" ht="18" customHeight="1" x14ac:dyDescent="0.25">
      <c r="A39" s="181">
        <v>23</v>
      </c>
      <c r="B39" s="182" t="s">
        <v>129</v>
      </c>
      <c r="C39" s="182" t="s">
        <v>141</v>
      </c>
      <c r="D39" s="183">
        <v>0</v>
      </c>
      <c r="E39" s="184">
        <v>0</v>
      </c>
      <c r="F39" s="183">
        <v>0</v>
      </c>
      <c r="G39" s="183">
        <v>0</v>
      </c>
      <c r="H39" s="185">
        <f t="shared" si="1"/>
        <v>0</v>
      </c>
      <c r="I39" s="185"/>
      <c r="J39" s="183">
        <v>0</v>
      </c>
      <c r="K39" s="185">
        <v>0</v>
      </c>
      <c r="L39" s="183">
        <v>0</v>
      </c>
      <c r="M39" s="183">
        <v>0</v>
      </c>
      <c r="N39" s="185">
        <f t="shared" si="2"/>
        <v>0</v>
      </c>
      <c r="O39" s="185" t="str">
        <f t="shared" si="4"/>
        <v>N.A.</v>
      </c>
      <c r="P39" s="37">
        <v>0</v>
      </c>
      <c r="Q39" s="37">
        <v>0</v>
      </c>
      <c r="R39" s="38">
        <f t="shared" si="3"/>
        <v>0</v>
      </c>
      <c r="S39" s="37">
        <v>0</v>
      </c>
      <c r="T39" s="37">
        <v>0</v>
      </c>
      <c r="U39" s="38">
        <f t="shared" si="5"/>
        <v>0</v>
      </c>
    </row>
    <row r="40" spans="1:21" s="39" customFormat="1" ht="18" customHeight="1" x14ac:dyDescent="0.25">
      <c r="A40" s="181">
        <v>24</v>
      </c>
      <c r="B40" s="182" t="s">
        <v>129</v>
      </c>
      <c r="C40" s="182" t="s">
        <v>142</v>
      </c>
      <c r="D40" s="183">
        <v>0</v>
      </c>
      <c r="E40" s="184">
        <v>0</v>
      </c>
      <c r="F40" s="183">
        <v>0</v>
      </c>
      <c r="G40" s="183">
        <v>0</v>
      </c>
      <c r="H40" s="185">
        <f t="shared" si="1"/>
        <v>0</v>
      </c>
      <c r="I40" s="185"/>
      <c r="J40" s="183">
        <v>0</v>
      </c>
      <c r="K40" s="185">
        <v>0</v>
      </c>
      <c r="L40" s="183">
        <v>0</v>
      </c>
      <c r="M40" s="183">
        <v>0</v>
      </c>
      <c r="N40" s="185">
        <f t="shared" si="2"/>
        <v>0</v>
      </c>
      <c r="O40" s="185" t="str">
        <f t="shared" si="4"/>
        <v>N.A.</v>
      </c>
      <c r="P40" s="37">
        <v>0</v>
      </c>
      <c r="Q40" s="37">
        <v>0</v>
      </c>
      <c r="R40" s="38">
        <f t="shared" si="3"/>
        <v>0</v>
      </c>
      <c r="S40" s="37">
        <v>0</v>
      </c>
      <c r="T40" s="37">
        <v>0</v>
      </c>
      <c r="U40" s="38">
        <f t="shared" si="5"/>
        <v>0</v>
      </c>
    </row>
    <row r="41" spans="1:21" s="39" customFormat="1" ht="18" customHeight="1" x14ac:dyDescent="0.25">
      <c r="A41" s="181">
        <v>25</v>
      </c>
      <c r="B41" s="182" t="s">
        <v>113</v>
      </c>
      <c r="C41" s="182" t="s">
        <v>143</v>
      </c>
      <c r="D41" s="183">
        <v>0</v>
      </c>
      <c r="E41" s="184">
        <v>0</v>
      </c>
      <c r="F41" s="183">
        <v>0</v>
      </c>
      <c r="G41" s="183">
        <v>0</v>
      </c>
      <c r="H41" s="185">
        <f t="shared" si="1"/>
        <v>0</v>
      </c>
      <c r="I41" s="185"/>
      <c r="J41" s="183">
        <v>0</v>
      </c>
      <c r="K41" s="185">
        <v>0</v>
      </c>
      <c r="L41" s="183">
        <v>0</v>
      </c>
      <c r="M41" s="183">
        <v>0</v>
      </c>
      <c r="N41" s="185">
        <f t="shared" si="2"/>
        <v>0</v>
      </c>
      <c r="O41" s="185" t="str">
        <f t="shared" si="4"/>
        <v>N.A.</v>
      </c>
      <c r="P41" s="37">
        <v>0</v>
      </c>
      <c r="Q41" s="37">
        <v>0</v>
      </c>
      <c r="R41" s="38">
        <f t="shared" si="3"/>
        <v>0</v>
      </c>
      <c r="S41" s="37">
        <v>0</v>
      </c>
      <c r="T41" s="37">
        <v>0</v>
      </c>
      <c r="U41" s="38">
        <f t="shared" si="5"/>
        <v>0</v>
      </c>
    </row>
    <row r="42" spans="1:21" s="39" customFormat="1" ht="18" customHeight="1" x14ac:dyDescent="0.25">
      <c r="A42" s="181">
        <v>26</v>
      </c>
      <c r="B42" s="182" t="s">
        <v>144</v>
      </c>
      <c r="C42" s="182" t="s">
        <v>145</v>
      </c>
      <c r="D42" s="183">
        <v>0</v>
      </c>
      <c r="E42" s="184">
        <v>0</v>
      </c>
      <c r="F42" s="183">
        <v>0</v>
      </c>
      <c r="G42" s="183">
        <v>0</v>
      </c>
      <c r="H42" s="185">
        <f t="shared" si="1"/>
        <v>0</v>
      </c>
      <c r="I42" s="185"/>
      <c r="J42" s="183">
        <v>0</v>
      </c>
      <c r="K42" s="185">
        <v>0</v>
      </c>
      <c r="L42" s="183">
        <v>0</v>
      </c>
      <c r="M42" s="183">
        <v>0</v>
      </c>
      <c r="N42" s="185">
        <f t="shared" si="2"/>
        <v>0</v>
      </c>
      <c r="O42" s="185" t="str">
        <f t="shared" si="4"/>
        <v>N.A.</v>
      </c>
      <c r="P42" s="37">
        <v>0</v>
      </c>
      <c r="Q42" s="37">
        <v>0</v>
      </c>
      <c r="R42" s="38">
        <f t="shared" si="3"/>
        <v>0</v>
      </c>
      <c r="S42" s="37">
        <v>0</v>
      </c>
      <c r="T42" s="37">
        <v>0</v>
      </c>
      <c r="U42" s="38">
        <f t="shared" si="5"/>
        <v>0</v>
      </c>
    </row>
    <row r="43" spans="1:21" s="39" customFormat="1" ht="18" customHeight="1" x14ac:dyDescent="0.25">
      <c r="A43" s="181">
        <v>27</v>
      </c>
      <c r="B43" s="182" t="s">
        <v>125</v>
      </c>
      <c r="C43" s="182" t="s">
        <v>146</v>
      </c>
      <c r="D43" s="183">
        <v>0</v>
      </c>
      <c r="E43" s="184">
        <v>0</v>
      </c>
      <c r="F43" s="183">
        <v>0</v>
      </c>
      <c r="G43" s="183">
        <v>0</v>
      </c>
      <c r="H43" s="185">
        <f t="shared" si="1"/>
        <v>0</v>
      </c>
      <c r="I43" s="185"/>
      <c r="J43" s="183">
        <v>0</v>
      </c>
      <c r="K43" s="185">
        <v>0</v>
      </c>
      <c r="L43" s="183">
        <v>0</v>
      </c>
      <c r="M43" s="183">
        <v>0</v>
      </c>
      <c r="N43" s="185">
        <f t="shared" si="2"/>
        <v>0</v>
      </c>
      <c r="O43" s="185" t="str">
        <f t="shared" si="4"/>
        <v>N.A.</v>
      </c>
      <c r="P43" s="37">
        <v>0</v>
      </c>
      <c r="Q43" s="37">
        <v>0</v>
      </c>
      <c r="R43" s="38">
        <f t="shared" si="3"/>
        <v>0</v>
      </c>
      <c r="S43" s="37">
        <v>0</v>
      </c>
      <c r="T43" s="37">
        <v>0</v>
      </c>
      <c r="U43" s="38">
        <f t="shared" si="5"/>
        <v>0</v>
      </c>
    </row>
    <row r="44" spans="1:21" s="39" customFormat="1" ht="18" customHeight="1" x14ac:dyDescent="0.25">
      <c r="A44" s="181">
        <v>28</v>
      </c>
      <c r="B44" s="182" t="s">
        <v>125</v>
      </c>
      <c r="C44" s="182" t="s">
        <v>147</v>
      </c>
      <c r="D44" s="183">
        <v>0</v>
      </c>
      <c r="E44" s="184">
        <v>0</v>
      </c>
      <c r="F44" s="183">
        <v>0</v>
      </c>
      <c r="G44" s="183">
        <v>0</v>
      </c>
      <c r="H44" s="185">
        <f t="shared" si="1"/>
        <v>0</v>
      </c>
      <c r="I44" s="185"/>
      <c r="J44" s="183">
        <v>0</v>
      </c>
      <c r="K44" s="185">
        <v>0</v>
      </c>
      <c r="L44" s="183">
        <v>0</v>
      </c>
      <c r="M44" s="183">
        <v>0</v>
      </c>
      <c r="N44" s="185">
        <f t="shared" si="2"/>
        <v>0</v>
      </c>
      <c r="O44" s="185" t="str">
        <f t="shared" si="4"/>
        <v>N.A.</v>
      </c>
      <c r="P44" s="37">
        <v>0</v>
      </c>
      <c r="Q44" s="37">
        <v>0</v>
      </c>
      <c r="R44" s="38">
        <f t="shared" si="3"/>
        <v>0</v>
      </c>
      <c r="S44" s="37">
        <v>0</v>
      </c>
      <c r="T44" s="37">
        <v>0</v>
      </c>
      <c r="U44" s="38">
        <f t="shared" si="5"/>
        <v>0</v>
      </c>
    </row>
    <row r="45" spans="1:21" s="39" customFormat="1" ht="18" customHeight="1" x14ac:dyDescent="0.25">
      <c r="A45" s="181">
        <v>29</v>
      </c>
      <c r="B45" s="182" t="s">
        <v>125</v>
      </c>
      <c r="C45" s="182" t="s">
        <v>148</v>
      </c>
      <c r="D45" s="183">
        <v>0</v>
      </c>
      <c r="E45" s="184">
        <v>0</v>
      </c>
      <c r="F45" s="183">
        <v>0</v>
      </c>
      <c r="G45" s="183">
        <v>0</v>
      </c>
      <c r="H45" s="185">
        <f t="shared" si="1"/>
        <v>0</v>
      </c>
      <c r="I45" s="185"/>
      <c r="J45" s="183">
        <v>0</v>
      </c>
      <c r="K45" s="185">
        <v>0</v>
      </c>
      <c r="L45" s="183">
        <v>0</v>
      </c>
      <c r="M45" s="183">
        <v>0</v>
      </c>
      <c r="N45" s="185">
        <f t="shared" si="2"/>
        <v>0</v>
      </c>
      <c r="O45" s="185" t="str">
        <f t="shared" si="4"/>
        <v>N.A.</v>
      </c>
      <c r="P45" s="37">
        <v>0</v>
      </c>
      <c r="Q45" s="37">
        <v>0</v>
      </c>
      <c r="R45" s="38">
        <f t="shared" si="3"/>
        <v>0</v>
      </c>
      <c r="S45" s="37">
        <v>0</v>
      </c>
      <c r="T45" s="37">
        <v>0</v>
      </c>
      <c r="U45" s="38">
        <f t="shared" si="5"/>
        <v>0</v>
      </c>
    </row>
    <row r="46" spans="1:21" s="39" customFormat="1" ht="18" customHeight="1" x14ac:dyDescent="0.25">
      <c r="A46" s="181">
        <v>30</v>
      </c>
      <c r="B46" s="182" t="s">
        <v>125</v>
      </c>
      <c r="C46" s="182" t="s">
        <v>149</v>
      </c>
      <c r="D46" s="183">
        <v>0</v>
      </c>
      <c r="E46" s="184">
        <v>0</v>
      </c>
      <c r="F46" s="183">
        <v>0</v>
      </c>
      <c r="G46" s="183">
        <v>0</v>
      </c>
      <c r="H46" s="185">
        <f t="shared" si="1"/>
        <v>0</v>
      </c>
      <c r="I46" s="185"/>
      <c r="J46" s="183">
        <v>0</v>
      </c>
      <c r="K46" s="185">
        <v>0</v>
      </c>
      <c r="L46" s="183">
        <v>0</v>
      </c>
      <c r="M46" s="183">
        <v>0</v>
      </c>
      <c r="N46" s="185">
        <f t="shared" si="2"/>
        <v>0</v>
      </c>
      <c r="O46" s="185" t="str">
        <f t="shared" si="4"/>
        <v>N.A.</v>
      </c>
      <c r="P46" s="37">
        <v>0</v>
      </c>
      <c r="Q46" s="37">
        <v>0</v>
      </c>
      <c r="R46" s="38">
        <f t="shared" si="3"/>
        <v>0</v>
      </c>
      <c r="S46" s="37">
        <v>0</v>
      </c>
      <c r="T46" s="37">
        <v>0</v>
      </c>
      <c r="U46" s="38">
        <f t="shared" si="5"/>
        <v>0</v>
      </c>
    </row>
    <row r="47" spans="1:21" s="39" customFormat="1" ht="18" customHeight="1" x14ac:dyDescent="0.25">
      <c r="A47" s="181">
        <v>31</v>
      </c>
      <c r="B47" s="182" t="s">
        <v>125</v>
      </c>
      <c r="C47" s="182" t="s">
        <v>150</v>
      </c>
      <c r="D47" s="183">
        <v>0</v>
      </c>
      <c r="E47" s="184">
        <v>0</v>
      </c>
      <c r="F47" s="183">
        <v>0</v>
      </c>
      <c r="G47" s="183">
        <v>0</v>
      </c>
      <c r="H47" s="185">
        <f t="shared" si="1"/>
        <v>0</v>
      </c>
      <c r="I47" s="185"/>
      <c r="J47" s="183">
        <v>0</v>
      </c>
      <c r="K47" s="185">
        <v>0</v>
      </c>
      <c r="L47" s="183">
        <v>0</v>
      </c>
      <c r="M47" s="183">
        <v>0</v>
      </c>
      <c r="N47" s="185">
        <f t="shared" si="2"/>
        <v>0</v>
      </c>
      <c r="O47" s="185" t="str">
        <f t="shared" si="4"/>
        <v>N.A.</v>
      </c>
      <c r="P47" s="37">
        <v>0</v>
      </c>
      <c r="Q47" s="37">
        <v>0</v>
      </c>
      <c r="R47" s="38">
        <f t="shared" si="3"/>
        <v>0</v>
      </c>
      <c r="S47" s="37">
        <v>0</v>
      </c>
      <c r="T47" s="37">
        <v>0</v>
      </c>
      <c r="U47" s="38">
        <f t="shared" si="5"/>
        <v>0</v>
      </c>
    </row>
    <row r="48" spans="1:21" s="39" customFormat="1" ht="18" customHeight="1" x14ac:dyDescent="0.25">
      <c r="A48" s="181">
        <v>32</v>
      </c>
      <c r="B48" s="182" t="s">
        <v>129</v>
      </c>
      <c r="C48" s="182" t="s">
        <v>151</v>
      </c>
      <c r="D48" s="183">
        <v>0</v>
      </c>
      <c r="E48" s="184">
        <v>0</v>
      </c>
      <c r="F48" s="183">
        <v>0</v>
      </c>
      <c r="G48" s="183">
        <v>0</v>
      </c>
      <c r="H48" s="185">
        <f t="shared" si="1"/>
        <v>0</v>
      </c>
      <c r="I48" s="185"/>
      <c r="J48" s="183">
        <v>0</v>
      </c>
      <c r="K48" s="185">
        <v>0</v>
      </c>
      <c r="L48" s="183">
        <v>0</v>
      </c>
      <c r="M48" s="183">
        <v>0</v>
      </c>
      <c r="N48" s="185">
        <f t="shared" si="2"/>
        <v>0</v>
      </c>
      <c r="O48" s="185" t="str">
        <f t="shared" si="4"/>
        <v>N.A.</v>
      </c>
      <c r="P48" s="37">
        <v>0</v>
      </c>
      <c r="Q48" s="37">
        <v>0</v>
      </c>
      <c r="R48" s="38">
        <f t="shared" si="3"/>
        <v>0</v>
      </c>
      <c r="S48" s="37">
        <v>0</v>
      </c>
      <c r="T48" s="37">
        <v>0</v>
      </c>
      <c r="U48" s="38">
        <f t="shared" si="5"/>
        <v>0</v>
      </c>
    </row>
    <row r="49" spans="1:21" s="39" customFormat="1" ht="18" customHeight="1" x14ac:dyDescent="0.25">
      <c r="A49" s="181">
        <v>33</v>
      </c>
      <c r="B49" s="182" t="s">
        <v>129</v>
      </c>
      <c r="C49" s="182" t="s">
        <v>152</v>
      </c>
      <c r="D49" s="183">
        <v>0</v>
      </c>
      <c r="E49" s="184">
        <v>0</v>
      </c>
      <c r="F49" s="183">
        <v>0</v>
      </c>
      <c r="G49" s="183">
        <v>0</v>
      </c>
      <c r="H49" s="185">
        <f t="shared" si="1"/>
        <v>0</v>
      </c>
      <c r="I49" s="185"/>
      <c r="J49" s="183">
        <v>0</v>
      </c>
      <c r="K49" s="185">
        <v>0</v>
      </c>
      <c r="L49" s="183">
        <v>0</v>
      </c>
      <c r="M49" s="183">
        <v>0</v>
      </c>
      <c r="N49" s="185">
        <f t="shared" si="2"/>
        <v>0</v>
      </c>
      <c r="O49" s="185" t="str">
        <f t="shared" si="4"/>
        <v>N.A.</v>
      </c>
      <c r="P49" s="37">
        <v>0</v>
      </c>
      <c r="Q49" s="37">
        <v>0</v>
      </c>
      <c r="R49" s="38">
        <f t="shared" si="3"/>
        <v>0</v>
      </c>
      <c r="S49" s="37">
        <v>0</v>
      </c>
      <c r="T49" s="37">
        <v>0</v>
      </c>
      <c r="U49" s="38">
        <f t="shared" si="5"/>
        <v>0</v>
      </c>
    </row>
    <row r="50" spans="1:21" s="39" customFormat="1" ht="18" customHeight="1" x14ac:dyDescent="0.25">
      <c r="A50" s="181">
        <v>34</v>
      </c>
      <c r="B50" s="182" t="s">
        <v>129</v>
      </c>
      <c r="C50" s="182" t="s">
        <v>153</v>
      </c>
      <c r="D50" s="183">
        <v>0</v>
      </c>
      <c r="E50" s="184">
        <v>0</v>
      </c>
      <c r="F50" s="183">
        <v>0</v>
      </c>
      <c r="G50" s="183">
        <v>0</v>
      </c>
      <c r="H50" s="185">
        <f t="shared" si="1"/>
        <v>0</v>
      </c>
      <c r="I50" s="185"/>
      <c r="J50" s="183">
        <v>0</v>
      </c>
      <c r="K50" s="185">
        <v>0</v>
      </c>
      <c r="L50" s="183">
        <v>0</v>
      </c>
      <c r="M50" s="183">
        <v>0</v>
      </c>
      <c r="N50" s="185">
        <f t="shared" si="2"/>
        <v>0</v>
      </c>
      <c r="O50" s="185" t="str">
        <f t="shared" si="4"/>
        <v>N.A.</v>
      </c>
      <c r="P50" s="37">
        <v>0</v>
      </c>
      <c r="Q50" s="37">
        <v>0</v>
      </c>
      <c r="R50" s="38">
        <f t="shared" si="3"/>
        <v>0</v>
      </c>
      <c r="S50" s="37">
        <v>0</v>
      </c>
      <c r="T50" s="37">
        <v>0</v>
      </c>
      <c r="U50" s="38">
        <f t="shared" si="5"/>
        <v>0</v>
      </c>
    </row>
    <row r="51" spans="1:21" s="39" customFormat="1" ht="18" customHeight="1" x14ac:dyDescent="0.25">
      <c r="A51" s="181">
        <v>35</v>
      </c>
      <c r="B51" s="182" t="s">
        <v>129</v>
      </c>
      <c r="C51" s="182" t="s">
        <v>154</v>
      </c>
      <c r="D51" s="183">
        <v>0</v>
      </c>
      <c r="E51" s="184">
        <v>0</v>
      </c>
      <c r="F51" s="183">
        <v>0</v>
      </c>
      <c r="G51" s="183">
        <v>0</v>
      </c>
      <c r="H51" s="185">
        <f t="shared" si="1"/>
        <v>0</v>
      </c>
      <c r="I51" s="185"/>
      <c r="J51" s="183">
        <v>0</v>
      </c>
      <c r="K51" s="185">
        <v>0</v>
      </c>
      <c r="L51" s="183">
        <v>0</v>
      </c>
      <c r="M51" s="183">
        <v>0</v>
      </c>
      <c r="N51" s="185">
        <f t="shared" si="2"/>
        <v>0</v>
      </c>
      <c r="O51" s="185" t="str">
        <f t="shared" si="4"/>
        <v>N.A.</v>
      </c>
      <c r="P51" s="37">
        <v>0</v>
      </c>
      <c r="Q51" s="37">
        <v>0</v>
      </c>
      <c r="R51" s="38">
        <f t="shared" si="3"/>
        <v>0</v>
      </c>
      <c r="S51" s="37">
        <v>0</v>
      </c>
      <c r="T51" s="37">
        <v>0</v>
      </c>
      <c r="U51" s="38">
        <f t="shared" si="5"/>
        <v>0</v>
      </c>
    </row>
    <row r="52" spans="1:21" s="39" customFormat="1" ht="18" customHeight="1" x14ac:dyDescent="0.25">
      <c r="A52" s="181">
        <v>36</v>
      </c>
      <c r="B52" s="182" t="s">
        <v>129</v>
      </c>
      <c r="C52" s="182" t="s">
        <v>155</v>
      </c>
      <c r="D52" s="183">
        <v>0</v>
      </c>
      <c r="E52" s="184">
        <v>0</v>
      </c>
      <c r="F52" s="183">
        <v>0</v>
      </c>
      <c r="G52" s="183">
        <v>0</v>
      </c>
      <c r="H52" s="185">
        <f t="shared" si="1"/>
        <v>0</v>
      </c>
      <c r="I52" s="185"/>
      <c r="J52" s="183">
        <v>0</v>
      </c>
      <c r="K52" s="185">
        <v>0</v>
      </c>
      <c r="L52" s="183">
        <v>0</v>
      </c>
      <c r="M52" s="183">
        <v>0</v>
      </c>
      <c r="N52" s="185">
        <f t="shared" si="2"/>
        <v>0</v>
      </c>
      <c r="O52" s="185" t="str">
        <f t="shared" si="4"/>
        <v>N.A.</v>
      </c>
      <c r="P52" s="37">
        <v>0</v>
      </c>
      <c r="Q52" s="37">
        <v>0</v>
      </c>
      <c r="R52" s="38">
        <f t="shared" si="3"/>
        <v>0</v>
      </c>
      <c r="S52" s="37">
        <v>0</v>
      </c>
      <c r="T52" s="37">
        <v>0</v>
      </c>
      <c r="U52" s="38">
        <f t="shared" si="5"/>
        <v>0</v>
      </c>
    </row>
    <row r="53" spans="1:21" s="39" customFormat="1" ht="18" customHeight="1" x14ac:dyDescent="0.25">
      <c r="A53" s="181">
        <v>37</v>
      </c>
      <c r="B53" s="182" t="s">
        <v>129</v>
      </c>
      <c r="C53" s="182" t="s">
        <v>156</v>
      </c>
      <c r="D53" s="183">
        <v>0</v>
      </c>
      <c r="E53" s="184">
        <v>0</v>
      </c>
      <c r="F53" s="183">
        <v>0</v>
      </c>
      <c r="G53" s="183">
        <v>0</v>
      </c>
      <c r="H53" s="185">
        <f t="shared" si="1"/>
        <v>0</v>
      </c>
      <c r="I53" s="185"/>
      <c r="J53" s="183">
        <v>0</v>
      </c>
      <c r="K53" s="185">
        <v>0</v>
      </c>
      <c r="L53" s="183">
        <v>0</v>
      </c>
      <c r="M53" s="183">
        <v>0</v>
      </c>
      <c r="N53" s="185">
        <f t="shared" si="2"/>
        <v>0</v>
      </c>
      <c r="O53" s="185" t="str">
        <f t="shared" si="4"/>
        <v>N.A.</v>
      </c>
      <c r="P53" s="37">
        <v>0</v>
      </c>
      <c r="Q53" s="37">
        <v>0</v>
      </c>
      <c r="R53" s="38">
        <f t="shared" si="3"/>
        <v>0</v>
      </c>
      <c r="S53" s="37">
        <v>0</v>
      </c>
      <c r="T53" s="37">
        <v>0</v>
      </c>
      <c r="U53" s="38">
        <f t="shared" si="5"/>
        <v>0</v>
      </c>
    </row>
    <row r="54" spans="1:21" s="39" customFormat="1" ht="18" customHeight="1" x14ac:dyDescent="0.25">
      <c r="A54" s="181">
        <v>38</v>
      </c>
      <c r="B54" s="182" t="s">
        <v>115</v>
      </c>
      <c r="C54" s="182" t="s">
        <v>157</v>
      </c>
      <c r="D54" s="183">
        <v>0</v>
      </c>
      <c r="E54" s="184">
        <v>0</v>
      </c>
      <c r="F54" s="183">
        <v>0</v>
      </c>
      <c r="G54" s="183">
        <v>0</v>
      </c>
      <c r="H54" s="185">
        <f t="shared" si="1"/>
        <v>0</v>
      </c>
      <c r="I54" s="185"/>
      <c r="J54" s="183">
        <v>0</v>
      </c>
      <c r="K54" s="185">
        <v>0</v>
      </c>
      <c r="L54" s="183">
        <v>0</v>
      </c>
      <c r="M54" s="183">
        <v>0</v>
      </c>
      <c r="N54" s="185">
        <f t="shared" si="2"/>
        <v>0</v>
      </c>
      <c r="O54" s="185" t="str">
        <f t="shared" si="4"/>
        <v>N.A.</v>
      </c>
      <c r="P54" s="37">
        <v>0</v>
      </c>
      <c r="Q54" s="37">
        <v>0</v>
      </c>
      <c r="R54" s="38">
        <f t="shared" si="3"/>
        <v>0</v>
      </c>
      <c r="S54" s="37">
        <v>0</v>
      </c>
      <c r="T54" s="37">
        <v>0</v>
      </c>
      <c r="U54" s="38">
        <f t="shared" si="5"/>
        <v>0</v>
      </c>
    </row>
    <row r="55" spans="1:21" s="39" customFormat="1" ht="18" customHeight="1" x14ac:dyDescent="0.25">
      <c r="A55" s="181">
        <v>39</v>
      </c>
      <c r="B55" s="182" t="s">
        <v>125</v>
      </c>
      <c r="C55" s="182" t="s">
        <v>158</v>
      </c>
      <c r="D55" s="183">
        <v>0</v>
      </c>
      <c r="E55" s="184">
        <v>0</v>
      </c>
      <c r="F55" s="183">
        <v>0</v>
      </c>
      <c r="G55" s="183">
        <v>0</v>
      </c>
      <c r="H55" s="185">
        <f t="shared" si="1"/>
        <v>0</v>
      </c>
      <c r="I55" s="185"/>
      <c r="J55" s="183">
        <v>0</v>
      </c>
      <c r="K55" s="185">
        <v>0</v>
      </c>
      <c r="L55" s="183">
        <v>0</v>
      </c>
      <c r="M55" s="183">
        <v>0</v>
      </c>
      <c r="N55" s="185">
        <f t="shared" si="2"/>
        <v>0</v>
      </c>
      <c r="O55" s="185" t="str">
        <f t="shared" si="4"/>
        <v>N.A.</v>
      </c>
      <c r="P55" s="37">
        <v>0</v>
      </c>
      <c r="Q55" s="37">
        <v>0</v>
      </c>
      <c r="R55" s="38">
        <f t="shared" si="3"/>
        <v>0</v>
      </c>
      <c r="S55" s="37">
        <v>0</v>
      </c>
      <c r="T55" s="37">
        <v>0</v>
      </c>
      <c r="U55" s="38">
        <f t="shared" si="5"/>
        <v>0</v>
      </c>
    </row>
    <row r="56" spans="1:21" s="39" customFormat="1" ht="18" customHeight="1" x14ac:dyDescent="0.25">
      <c r="A56" s="181">
        <v>40</v>
      </c>
      <c r="B56" s="182" t="s">
        <v>125</v>
      </c>
      <c r="C56" s="182" t="s">
        <v>159</v>
      </c>
      <c r="D56" s="183">
        <v>0</v>
      </c>
      <c r="E56" s="184">
        <v>0</v>
      </c>
      <c r="F56" s="183">
        <v>0</v>
      </c>
      <c r="G56" s="183">
        <v>0</v>
      </c>
      <c r="H56" s="185">
        <f t="shared" si="1"/>
        <v>0</v>
      </c>
      <c r="I56" s="185"/>
      <c r="J56" s="183">
        <v>0</v>
      </c>
      <c r="K56" s="185">
        <v>0</v>
      </c>
      <c r="L56" s="183">
        <v>0</v>
      </c>
      <c r="M56" s="183">
        <v>0</v>
      </c>
      <c r="N56" s="185">
        <f t="shared" si="2"/>
        <v>0</v>
      </c>
      <c r="O56" s="185" t="str">
        <f t="shared" si="4"/>
        <v>N.A.</v>
      </c>
      <c r="P56" s="37">
        <v>0</v>
      </c>
      <c r="Q56" s="37">
        <v>0</v>
      </c>
      <c r="R56" s="38">
        <f t="shared" si="3"/>
        <v>0</v>
      </c>
      <c r="S56" s="37">
        <v>0</v>
      </c>
      <c r="T56" s="37">
        <v>0</v>
      </c>
      <c r="U56" s="38">
        <f t="shared" si="5"/>
        <v>0</v>
      </c>
    </row>
    <row r="57" spans="1:21" s="39" customFormat="1" ht="18" customHeight="1" x14ac:dyDescent="0.25">
      <c r="A57" s="181">
        <v>41</v>
      </c>
      <c r="B57" s="182" t="s">
        <v>125</v>
      </c>
      <c r="C57" s="182" t="s">
        <v>160</v>
      </c>
      <c r="D57" s="183">
        <v>0</v>
      </c>
      <c r="E57" s="184">
        <v>0</v>
      </c>
      <c r="F57" s="183">
        <v>0</v>
      </c>
      <c r="G57" s="183">
        <v>0</v>
      </c>
      <c r="H57" s="185">
        <f t="shared" si="1"/>
        <v>0</v>
      </c>
      <c r="I57" s="185"/>
      <c r="J57" s="183">
        <v>0</v>
      </c>
      <c r="K57" s="185">
        <v>0</v>
      </c>
      <c r="L57" s="183">
        <v>0</v>
      </c>
      <c r="M57" s="183">
        <v>0</v>
      </c>
      <c r="N57" s="185">
        <f t="shared" si="2"/>
        <v>0</v>
      </c>
      <c r="O57" s="185" t="str">
        <f t="shared" si="4"/>
        <v>N.A.</v>
      </c>
      <c r="P57" s="37">
        <v>0</v>
      </c>
      <c r="Q57" s="37">
        <v>0</v>
      </c>
      <c r="R57" s="38">
        <f t="shared" si="3"/>
        <v>0</v>
      </c>
      <c r="S57" s="37">
        <v>0</v>
      </c>
      <c r="T57" s="37">
        <v>0</v>
      </c>
      <c r="U57" s="38">
        <f t="shared" si="5"/>
        <v>0</v>
      </c>
    </row>
    <row r="58" spans="1:21" s="39" customFormat="1" ht="18" customHeight="1" x14ac:dyDescent="0.25">
      <c r="A58" s="181">
        <v>42</v>
      </c>
      <c r="B58" s="182" t="s">
        <v>125</v>
      </c>
      <c r="C58" s="182" t="s">
        <v>161</v>
      </c>
      <c r="D58" s="183">
        <v>0</v>
      </c>
      <c r="E58" s="184">
        <v>0</v>
      </c>
      <c r="F58" s="183">
        <v>0</v>
      </c>
      <c r="G58" s="183">
        <v>0</v>
      </c>
      <c r="H58" s="185">
        <f t="shared" si="1"/>
        <v>0</v>
      </c>
      <c r="I58" s="185"/>
      <c r="J58" s="183">
        <v>0</v>
      </c>
      <c r="K58" s="185">
        <v>0</v>
      </c>
      <c r="L58" s="183">
        <v>0</v>
      </c>
      <c r="M58" s="183">
        <v>0</v>
      </c>
      <c r="N58" s="185">
        <f t="shared" si="2"/>
        <v>0</v>
      </c>
      <c r="O58" s="185" t="str">
        <f t="shared" si="4"/>
        <v>N.A.</v>
      </c>
      <c r="P58" s="37">
        <v>0</v>
      </c>
      <c r="Q58" s="37">
        <v>0</v>
      </c>
      <c r="R58" s="38">
        <f t="shared" si="3"/>
        <v>0</v>
      </c>
      <c r="S58" s="37">
        <v>0</v>
      </c>
      <c r="T58" s="37">
        <v>0</v>
      </c>
      <c r="U58" s="38">
        <f t="shared" si="5"/>
        <v>0</v>
      </c>
    </row>
    <row r="59" spans="1:21" s="39" customFormat="1" ht="18" customHeight="1" x14ac:dyDescent="0.25">
      <c r="A59" s="181">
        <v>43</v>
      </c>
      <c r="B59" s="182" t="s">
        <v>125</v>
      </c>
      <c r="C59" s="182" t="s">
        <v>162</v>
      </c>
      <c r="D59" s="183">
        <v>0</v>
      </c>
      <c r="E59" s="184">
        <v>0</v>
      </c>
      <c r="F59" s="183">
        <v>0</v>
      </c>
      <c r="G59" s="183">
        <v>0</v>
      </c>
      <c r="H59" s="185">
        <f t="shared" si="1"/>
        <v>0</v>
      </c>
      <c r="I59" s="185"/>
      <c r="J59" s="183">
        <v>0</v>
      </c>
      <c r="K59" s="185">
        <v>0</v>
      </c>
      <c r="L59" s="183">
        <v>0</v>
      </c>
      <c r="M59" s="183">
        <v>0</v>
      </c>
      <c r="N59" s="185">
        <f t="shared" si="2"/>
        <v>0</v>
      </c>
      <c r="O59" s="185" t="str">
        <f t="shared" si="4"/>
        <v>N.A.</v>
      </c>
      <c r="P59" s="37">
        <v>0</v>
      </c>
      <c r="Q59" s="37">
        <v>0</v>
      </c>
      <c r="R59" s="38">
        <f t="shared" si="3"/>
        <v>0</v>
      </c>
      <c r="S59" s="37">
        <v>0</v>
      </c>
      <c r="T59" s="37">
        <v>0</v>
      </c>
      <c r="U59" s="38">
        <f t="shared" si="5"/>
        <v>0</v>
      </c>
    </row>
    <row r="60" spans="1:21" s="39" customFormat="1" ht="18" customHeight="1" x14ac:dyDescent="0.25">
      <c r="A60" s="181">
        <v>44</v>
      </c>
      <c r="B60" s="182" t="s">
        <v>129</v>
      </c>
      <c r="C60" s="182" t="s">
        <v>163</v>
      </c>
      <c r="D60" s="183">
        <v>0</v>
      </c>
      <c r="E60" s="184">
        <v>0</v>
      </c>
      <c r="F60" s="183">
        <v>0</v>
      </c>
      <c r="G60" s="183">
        <v>0</v>
      </c>
      <c r="H60" s="185">
        <f t="shared" si="1"/>
        <v>0</v>
      </c>
      <c r="I60" s="185"/>
      <c r="J60" s="183">
        <v>0</v>
      </c>
      <c r="K60" s="185">
        <v>0</v>
      </c>
      <c r="L60" s="183">
        <v>0</v>
      </c>
      <c r="M60" s="183">
        <v>0</v>
      </c>
      <c r="N60" s="185">
        <f t="shared" si="2"/>
        <v>0</v>
      </c>
      <c r="O60" s="185" t="str">
        <f t="shared" si="4"/>
        <v>N.A.</v>
      </c>
      <c r="P60" s="37">
        <v>0</v>
      </c>
      <c r="Q60" s="37">
        <v>0</v>
      </c>
      <c r="R60" s="38">
        <f t="shared" si="3"/>
        <v>0</v>
      </c>
      <c r="S60" s="37">
        <v>0</v>
      </c>
      <c r="T60" s="37">
        <v>0</v>
      </c>
      <c r="U60" s="38">
        <f t="shared" si="5"/>
        <v>0</v>
      </c>
    </row>
    <row r="61" spans="1:21" s="39" customFormat="1" ht="18" customHeight="1" x14ac:dyDescent="0.25">
      <c r="A61" s="181">
        <v>45</v>
      </c>
      <c r="B61" s="182" t="s">
        <v>129</v>
      </c>
      <c r="C61" s="182" t="s">
        <v>164</v>
      </c>
      <c r="D61" s="183">
        <v>0</v>
      </c>
      <c r="E61" s="184">
        <v>0</v>
      </c>
      <c r="F61" s="183">
        <v>0</v>
      </c>
      <c r="G61" s="183">
        <v>0</v>
      </c>
      <c r="H61" s="185">
        <f t="shared" si="1"/>
        <v>0</v>
      </c>
      <c r="I61" s="185"/>
      <c r="J61" s="183">
        <v>0</v>
      </c>
      <c r="K61" s="185">
        <v>0</v>
      </c>
      <c r="L61" s="183">
        <v>0</v>
      </c>
      <c r="M61" s="183">
        <v>0</v>
      </c>
      <c r="N61" s="185">
        <f t="shared" si="2"/>
        <v>0</v>
      </c>
      <c r="O61" s="185" t="str">
        <f t="shared" si="4"/>
        <v>N.A.</v>
      </c>
      <c r="P61" s="37">
        <v>0</v>
      </c>
      <c r="Q61" s="37">
        <v>0</v>
      </c>
      <c r="R61" s="38">
        <f t="shared" si="3"/>
        <v>0</v>
      </c>
      <c r="S61" s="37">
        <v>0</v>
      </c>
      <c r="T61" s="37">
        <v>0</v>
      </c>
      <c r="U61" s="38">
        <f t="shared" si="5"/>
        <v>0</v>
      </c>
    </row>
    <row r="62" spans="1:21" s="39" customFormat="1" ht="18" customHeight="1" x14ac:dyDescent="0.25">
      <c r="A62" s="181">
        <v>46</v>
      </c>
      <c r="B62" s="182" t="s">
        <v>129</v>
      </c>
      <c r="C62" s="182" t="s">
        <v>165</v>
      </c>
      <c r="D62" s="183">
        <v>0</v>
      </c>
      <c r="E62" s="184">
        <v>0</v>
      </c>
      <c r="F62" s="183">
        <v>0</v>
      </c>
      <c r="G62" s="183">
        <v>0</v>
      </c>
      <c r="H62" s="185">
        <f t="shared" si="1"/>
        <v>0</v>
      </c>
      <c r="I62" s="185"/>
      <c r="J62" s="183">
        <v>0</v>
      </c>
      <c r="K62" s="185">
        <v>0</v>
      </c>
      <c r="L62" s="183">
        <v>0</v>
      </c>
      <c r="M62" s="183">
        <v>0</v>
      </c>
      <c r="N62" s="185">
        <f t="shared" si="2"/>
        <v>0</v>
      </c>
      <c r="O62" s="185" t="str">
        <f t="shared" si="4"/>
        <v>N.A.</v>
      </c>
      <c r="P62" s="37">
        <v>0</v>
      </c>
      <c r="Q62" s="37">
        <v>0</v>
      </c>
      <c r="R62" s="38">
        <f t="shared" si="3"/>
        <v>0</v>
      </c>
      <c r="S62" s="37">
        <v>0</v>
      </c>
      <c r="T62" s="37">
        <v>0</v>
      </c>
      <c r="U62" s="38">
        <f t="shared" si="5"/>
        <v>0</v>
      </c>
    </row>
    <row r="63" spans="1:21" s="39" customFormat="1" ht="18" customHeight="1" x14ac:dyDescent="0.25">
      <c r="A63" s="181">
        <v>47</v>
      </c>
      <c r="B63" s="182" t="s">
        <v>129</v>
      </c>
      <c r="C63" s="182" t="s">
        <v>166</v>
      </c>
      <c r="D63" s="183">
        <v>0</v>
      </c>
      <c r="E63" s="184">
        <v>0</v>
      </c>
      <c r="F63" s="183">
        <v>0</v>
      </c>
      <c r="G63" s="183">
        <v>0</v>
      </c>
      <c r="H63" s="185">
        <f t="shared" si="1"/>
        <v>0</v>
      </c>
      <c r="I63" s="185"/>
      <c r="J63" s="183">
        <v>0</v>
      </c>
      <c r="K63" s="185">
        <v>0</v>
      </c>
      <c r="L63" s="183">
        <v>0</v>
      </c>
      <c r="M63" s="183">
        <v>0</v>
      </c>
      <c r="N63" s="185">
        <f t="shared" si="2"/>
        <v>0</v>
      </c>
      <c r="O63" s="185" t="str">
        <f t="shared" si="4"/>
        <v>N.A.</v>
      </c>
      <c r="P63" s="37">
        <v>0</v>
      </c>
      <c r="Q63" s="37">
        <v>0</v>
      </c>
      <c r="R63" s="38">
        <f t="shared" si="3"/>
        <v>0</v>
      </c>
      <c r="S63" s="37">
        <v>0</v>
      </c>
      <c r="T63" s="37">
        <v>0</v>
      </c>
      <c r="U63" s="38">
        <f t="shared" si="5"/>
        <v>0</v>
      </c>
    </row>
    <row r="64" spans="1:21" s="39" customFormat="1" ht="18" customHeight="1" x14ac:dyDescent="0.25">
      <c r="A64" s="181">
        <v>48</v>
      </c>
      <c r="B64" s="182" t="s">
        <v>117</v>
      </c>
      <c r="C64" s="182" t="s">
        <v>167</v>
      </c>
      <c r="D64" s="183">
        <v>0</v>
      </c>
      <c r="E64" s="184">
        <v>0</v>
      </c>
      <c r="F64" s="183">
        <v>0</v>
      </c>
      <c r="G64" s="183">
        <v>0</v>
      </c>
      <c r="H64" s="185">
        <f t="shared" si="1"/>
        <v>0</v>
      </c>
      <c r="I64" s="185"/>
      <c r="J64" s="183">
        <v>0</v>
      </c>
      <c r="K64" s="185">
        <v>0</v>
      </c>
      <c r="L64" s="183">
        <v>0</v>
      </c>
      <c r="M64" s="183">
        <v>0</v>
      </c>
      <c r="N64" s="185">
        <f t="shared" si="2"/>
        <v>0</v>
      </c>
      <c r="O64" s="185" t="str">
        <f t="shared" si="4"/>
        <v>N.A.</v>
      </c>
      <c r="P64" s="37">
        <v>0</v>
      </c>
      <c r="Q64" s="37">
        <v>0</v>
      </c>
      <c r="R64" s="38">
        <f t="shared" si="3"/>
        <v>0</v>
      </c>
      <c r="S64" s="37">
        <v>0</v>
      </c>
      <c r="T64" s="37">
        <v>0</v>
      </c>
      <c r="U64" s="38">
        <f t="shared" si="5"/>
        <v>0</v>
      </c>
    </row>
    <row r="65" spans="1:21" s="39" customFormat="1" ht="18" customHeight="1" x14ac:dyDescent="0.25">
      <c r="A65" s="181">
        <v>49</v>
      </c>
      <c r="B65" s="182" t="s">
        <v>125</v>
      </c>
      <c r="C65" s="182" t="s">
        <v>168</v>
      </c>
      <c r="D65" s="183">
        <v>0</v>
      </c>
      <c r="E65" s="184">
        <v>0</v>
      </c>
      <c r="F65" s="183">
        <v>0</v>
      </c>
      <c r="G65" s="183">
        <v>0</v>
      </c>
      <c r="H65" s="185">
        <f t="shared" si="1"/>
        <v>0</v>
      </c>
      <c r="I65" s="185"/>
      <c r="J65" s="183">
        <v>0</v>
      </c>
      <c r="K65" s="185">
        <v>0</v>
      </c>
      <c r="L65" s="183">
        <v>0</v>
      </c>
      <c r="M65" s="183">
        <v>0</v>
      </c>
      <c r="N65" s="185">
        <f t="shared" si="2"/>
        <v>0</v>
      </c>
      <c r="O65" s="185" t="str">
        <f t="shared" si="4"/>
        <v>N.A.</v>
      </c>
      <c r="P65" s="37">
        <v>0</v>
      </c>
      <c r="Q65" s="37">
        <v>0</v>
      </c>
      <c r="R65" s="38">
        <f t="shared" si="3"/>
        <v>0</v>
      </c>
      <c r="S65" s="37">
        <v>0</v>
      </c>
      <c r="T65" s="37">
        <v>0</v>
      </c>
      <c r="U65" s="38">
        <f t="shared" si="5"/>
        <v>0</v>
      </c>
    </row>
    <row r="66" spans="1:21" s="39" customFormat="1" ht="18" customHeight="1" x14ac:dyDescent="0.25">
      <c r="A66" s="181">
        <v>50</v>
      </c>
      <c r="B66" s="182" t="s">
        <v>125</v>
      </c>
      <c r="C66" s="182" t="s">
        <v>169</v>
      </c>
      <c r="D66" s="183">
        <v>0</v>
      </c>
      <c r="E66" s="184">
        <v>0</v>
      </c>
      <c r="F66" s="183">
        <v>0</v>
      </c>
      <c r="G66" s="183">
        <v>0</v>
      </c>
      <c r="H66" s="185">
        <f t="shared" si="1"/>
        <v>0</v>
      </c>
      <c r="I66" s="185"/>
      <c r="J66" s="183">
        <v>0</v>
      </c>
      <c r="K66" s="185">
        <v>0</v>
      </c>
      <c r="L66" s="183">
        <v>0</v>
      </c>
      <c r="M66" s="183">
        <v>0</v>
      </c>
      <c r="N66" s="185">
        <f t="shared" si="2"/>
        <v>0</v>
      </c>
      <c r="O66" s="185" t="str">
        <f t="shared" si="4"/>
        <v>N.A.</v>
      </c>
      <c r="P66" s="37">
        <v>0</v>
      </c>
      <c r="Q66" s="37">
        <v>0</v>
      </c>
      <c r="R66" s="38">
        <f t="shared" si="3"/>
        <v>0</v>
      </c>
      <c r="S66" s="37">
        <v>0</v>
      </c>
      <c r="T66" s="37">
        <v>0</v>
      </c>
      <c r="U66" s="38">
        <f t="shared" si="5"/>
        <v>0</v>
      </c>
    </row>
    <row r="67" spans="1:21" s="39" customFormat="1" ht="18" customHeight="1" x14ac:dyDescent="0.25">
      <c r="A67" s="181">
        <v>51</v>
      </c>
      <c r="B67" s="182" t="s">
        <v>125</v>
      </c>
      <c r="C67" s="182" t="s">
        <v>170</v>
      </c>
      <c r="D67" s="183">
        <v>0</v>
      </c>
      <c r="E67" s="184">
        <v>0</v>
      </c>
      <c r="F67" s="183">
        <v>0</v>
      </c>
      <c r="G67" s="183">
        <v>0</v>
      </c>
      <c r="H67" s="185">
        <f t="shared" si="1"/>
        <v>0</v>
      </c>
      <c r="I67" s="185"/>
      <c r="J67" s="183">
        <v>0</v>
      </c>
      <c r="K67" s="185">
        <v>0</v>
      </c>
      <c r="L67" s="183">
        <v>0</v>
      </c>
      <c r="M67" s="183">
        <v>0</v>
      </c>
      <c r="N67" s="185">
        <f t="shared" si="2"/>
        <v>0</v>
      </c>
      <c r="O67" s="185" t="str">
        <f t="shared" si="4"/>
        <v>N.A.</v>
      </c>
      <c r="P67" s="37">
        <v>0</v>
      </c>
      <c r="Q67" s="37">
        <v>0</v>
      </c>
      <c r="R67" s="38">
        <f t="shared" si="3"/>
        <v>0</v>
      </c>
      <c r="S67" s="37">
        <v>0</v>
      </c>
      <c r="T67" s="37">
        <v>0</v>
      </c>
      <c r="U67" s="38">
        <f t="shared" si="5"/>
        <v>0</v>
      </c>
    </row>
    <row r="68" spans="1:21" s="39" customFormat="1" ht="18" customHeight="1" x14ac:dyDescent="0.25">
      <c r="A68" s="181">
        <v>52</v>
      </c>
      <c r="B68" s="182" t="s">
        <v>125</v>
      </c>
      <c r="C68" s="182" t="s">
        <v>171</v>
      </c>
      <c r="D68" s="183">
        <v>0</v>
      </c>
      <c r="E68" s="184">
        <v>0</v>
      </c>
      <c r="F68" s="183">
        <v>0</v>
      </c>
      <c r="G68" s="183">
        <v>0</v>
      </c>
      <c r="H68" s="185">
        <f t="shared" si="1"/>
        <v>0</v>
      </c>
      <c r="I68" s="185"/>
      <c r="J68" s="183">
        <v>0</v>
      </c>
      <c r="K68" s="185">
        <v>0</v>
      </c>
      <c r="L68" s="183">
        <v>0</v>
      </c>
      <c r="M68" s="183">
        <v>0</v>
      </c>
      <c r="N68" s="185">
        <f t="shared" si="2"/>
        <v>0</v>
      </c>
      <c r="O68" s="185" t="str">
        <f t="shared" si="4"/>
        <v>N.A.</v>
      </c>
      <c r="P68" s="37">
        <v>0</v>
      </c>
      <c r="Q68" s="37">
        <v>0</v>
      </c>
      <c r="R68" s="38">
        <f t="shared" si="3"/>
        <v>0</v>
      </c>
      <c r="S68" s="37">
        <v>0</v>
      </c>
      <c r="T68" s="37">
        <v>0</v>
      </c>
      <c r="U68" s="38">
        <f t="shared" si="5"/>
        <v>0</v>
      </c>
    </row>
    <row r="69" spans="1:21" s="39" customFormat="1" ht="18" customHeight="1" x14ac:dyDescent="0.25">
      <c r="A69" s="181">
        <v>53</v>
      </c>
      <c r="B69" s="182" t="s">
        <v>125</v>
      </c>
      <c r="C69" s="182" t="s">
        <v>172</v>
      </c>
      <c r="D69" s="183">
        <v>0</v>
      </c>
      <c r="E69" s="184">
        <v>0</v>
      </c>
      <c r="F69" s="183">
        <v>0</v>
      </c>
      <c r="G69" s="183">
        <v>0</v>
      </c>
      <c r="H69" s="185">
        <f t="shared" si="1"/>
        <v>0</v>
      </c>
      <c r="I69" s="185"/>
      <c r="J69" s="183">
        <v>0</v>
      </c>
      <c r="K69" s="185">
        <v>0</v>
      </c>
      <c r="L69" s="183">
        <v>0</v>
      </c>
      <c r="M69" s="183">
        <v>0</v>
      </c>
      <c r="N69" s="185">
        <f t="shared" si="2"/>
        <v>0</v>
      </c>
      <c r="O69" s="185" t="str">
        <f t="shared" si="4"/>
        <v>N.A.</v>
      </c>
      <c r="P69" s="37">
        <v>0</v>
      </c>
      <c r="Q69" s="37">
        <v>0</v>
      </c>
      <c r="R69" s="38">
        <f t="shared" si="3"/>
        <v>0</v>
      </c>
      <c r="S69" s="37">
        <v>0</v>
      </c>
      <c r="T69" s="37">
        <v>0</v>
      </c>
      <c r="U69" s="38">
        <f t="shared" si="5"/>
        <v>0</v>
      </c>
    </row>
    <row r="70" spans="1:21" s="39" customFormat="1" ht="18" customHeight="1" x14ac:dyDescent="0.25">
      <c r="A70" s="181">
        <v>54</v>
      </c>
      <c r="B70" s="182" t="s">
        <v>125</v>
      </c>
      <c r="C70" s="182" t="s">
        <v>173</v>
      </c>
      <c r="D70" s="183">
        <v>0</v>
      </c>
      <c r="E70" s="184">
        <v>0</v>
      </c>
      <c r="F70" s="183">
        <v>0</v>
      </c>
      <c r="G70" s="183">
        <v>0</v>
      </c>
      <c r="H70" s="185">
        <f t="shared" si="1"/>
        <v>0</v>
      </c>
      <c r="I70" s="185"/>
      <c r="J70" s="183">
        <v>0</v>
      </c>
      <c r="K70" s="185">
        <v>0</v>
      </c>
      <c r="L70" s="183">
        <v>0</v>
      </c>
      <c r="M70" s="183">
        <v>0</v>
      </c>
      <c r="N70" s="185">
        <f t="shared" si="2"/>
        <v>0</v>
      </c>
      <c r="O70" s="185" t="str">
        <f t="shared" si="4"/>
        <v>N.A.</v>
      </c>
      <c r="P70" s="37">
        <v>0</v>
      </c>
      <c r="Q70" s="37">
        <v>0</v>
      </c>
      <c r="R70" s="38">
        <f t="shared" si="3"/>
        <v>0</v>
      </c>
      <c r="S70" s="37">
        <v>0</v>
      </c>
      <c r="T70" s="37">
        <v>0</v>
      </c>
      <c r="U70" s="38">
        <f t="shared" si="5"/>
        <v>0</v>
      </c>
    </row>
    <row r="71" spans="1:21" s="39" customFormat="1" ht="18" customHeight="1" x14ac:dyDescent="0.25">
      <c r="A71" s="181">
        <v>55</v>
      </c>
      <c r="B71" s="182" t="s">
        <v>125</v>
      </c>
      <c r="C71" s="182" t="s">
        <v>174</v>
      </c>
      <c r="D71" s="183">
        <v>0</v>
      </c>
      <c r="E71" s="184">
        <v>0</v>
      </c>
      <c r="F71" s="183">
        <v>0</v>
      </c>
      <c r="G71" s="183">
        <v>0</v>
      </c>
      <c r="H71" s="185">
        <f t="shared" si="1"/>
        <v>0</v>
      </c>
      <c r="I71" s="185"/>
      <c r="J71" s="183">
        <v>0</v>
      </c>
      <c r="K71" s="185">
        <v>0</v>
      </c>
      <c r="L71" s="183">
        <v>0</v>
      </c>
      <c r="M71" s="183">
        <v>0</v>
      </c>
      <c r="N71" s="185">
        <f t="shared" si="2"/>
        <v>0</v>
      </c>
      <c r="O71" s="185" t="str">
        <f t="shared" si="4"/>
        <v>N.A.</v>
      </c>
      <c r="P71" s="37">
        <v>0</v>
      </c>
      <c r="Q71" s="37">
        <v>0</v>
      </c>
      <c r="R71" s="38">
        <f t="shared" si="3"/>
        <v>0</v>
      </c>
      <c r="S71" s="37">
        <v>0</v>
      </c>
      <c r="T71" s="37">
        <v>0</v>
      </c>
      <c r="U71" s="38">
        <f t="shared" si="5"/>
        <v>0</v>
      </c>
    </row>
    <row r="72" spans="1:21" s="39" customFormat="1" ht="18" customHeight="1" x14ac:dyDescent="0.25">
      <c r="A72" s="181">
        <v>57</v>
      </c>
      <c r="B72" s="182" t="s">
        <v>125</v>
      </c>
      <c r="C72" s="182" t="s">
        <v>175</v>
      </c>
      <c r="D72" s="183">
        <v>0</v>
      </c>
      <c r="E72" s="184">
        <v>0</v>
      </c>
      <c r="F72" s="183">
        <v>0</v>
      </c>
      <c r="G72" s="183">
        <v>0</v>
      </c>
      <c r="H72" s="185">
        <f t="shared" si="1"/>
        <v>0</v>
      </c>
      <c r="I72" s="185"/>
      <c r="J72" s="183">
        <v>0</v>
      </c>
      <c r="K72" s="185">
        <v>0</v>
      </c>
      <c r="L72" s="183">
        <v>0</v>
      </c>
      <c r="M72" s="183">
        <v>0</v>
      </c>
      <c r="N72" s="185">
        <f t="shared" si="2"/>
        <v>0</v>
      </c>
      <c r="O72" s="185" t="str">
        <f t="shared" si="4"/>
        <v>N.A.</v>
      </c>
      <c r="P72" s="37">
        <v>0</v>
      </c>
      <c r="Q72" s="37">
        <v>0</v>
      </c>
      <c r="R72" s="38">
        <f t="shared" si="3"/>
        <v>0</v>
      </c>
      <c r="S72" s="37">
        <v>0</v>
      </c>
      <c r="T72" s="37">
        <v>0</v>
      </c>
      <c r="U72" s="38">
        <f t="shared" si="5"/>
        <v>0</v>
      </c>
    </row>
    <row r="73" spans="1:21" s="39" customFormat="1" ht="18" customHeight="1" x14ac:dyDescent="0.25">
      <c r="A73" s="181">
        <v>58</v>
      </c>
      <c r="B73" s="182" t="s">
        <v>129</v>
      </c>
      <c r="C73" s="182" t="s">
        <v>916</v>
      </c>
      <c r="D73" s="183">
        <v>0</v>
      </c>
      <c r="E73" s="184">
        <v>0</v>
      </c>
      <c r="F73" s="183">
        <v>0</v>
      </c>
      <c r="G73" s="183">
        <v>0</v>
      </c>
      <c r="H73" s="185">
        <f t="shared" si="1"/>
        <v>0</v>
      </c>
      <c r="I73" s="185"/>
      <c r="J73" s="183">
        <v>0</v>
      </c>
      <c r="K73" s="185">
        <v>0</v>
      </c>
      <c r="L73" s="183">
        <v>0</v>
      </c>
      <c r="M73" s="183">
        <v>0</v>
      </c>
      <c r="N73" s="185">
        <f t="shared" si="2"/>
        <v>0</v>
      </c>
      <c r="O73" s="185" t="str">
        <f t="shared" si="4"/>
        <v>N.A.</v>
      </c>
      <c r="P73" s="37">
        <v>0</v>
      </c>
      <c r="Q73" s="37">
        <v>0</v>
      </c>
      <c r="R73" s="38">
        <f t="shared" si="3"/>
        <v>0</v>
      </c>
      <c r="S73" s="37">
        <v>0</v>
      </c>
      <c r="T73" s="37">
        <v>0</v>
      </c>
      <c r="U73" s="38">
        <f t="shared" si="5"/>
        <v>0</v>
      </c>
    </row>
    <row r="74" spans="1:21" s="39" customFormat="1" ht="18" customHeight="1" x14ac:dyDescent="0.25">
      <c r="A74" s="181">
        <v>59</v>
      </c>
      <c r="B74" s="182" t="s">
        <v>129</v>
      </c>
      <c r="C74" s="182" t="s">
        <v>176</v>
      </c>
      <c r="D74" s="183">
        <v>0</v>
      </c>
      <c r="E74" s="184">
        <v>0</v>
      </c>
      <c r="F74" s="183">
        <v>0</v>
      </c>
      <c r="G74" s="183">
        <v>0</v>
      </c>
      <c r="H74" s="185">
        <f t="shared" si="1"/>
        <v>0</v>
      </c>
      <c r="I74" s="185"/>
      <c r="J74" s="183">
        <v>0</v>
      </c>
      <c r="K74" s="185">
        <v>0</v>
      </c>
      <c r="L74" s="183">
        <v>0</v>
      </c>
      <c r="M74" s="183">
        <v>0</v>
      </c>
      <c r="N74" s="185">
        <f t="shared" si="2"/>
        <v>0</v>
      </c>
      <c r="O74" s="185" t="str">
        <f t="shared" si="4"/>
        <v>N.A.</v>
      </c>
      <c r="P74" s="37">
        <v>0</v>
      </c>
      <c r="Q74" s="37">
        <v>0</v>
      </c>
      <c r="R74" s="38">
        <f t="shared" si="3"/>
        <v>0</v>
      </c>
      <c r="S74" s="37">
        <v>0</v>
      </c>
      <c r="T74" s="37">
        <v>0</v>
      </c>
      <c r="U74" s="38">
        <f t="shared" si="5"/>
        <v>0</v>
      </c>
    </row>
    <row r="75" spans="1:21" s="39" customFormat="1" ht="18" customHeight="1" x14ac:dyDescent="0.25">
      <c r="A75" s="181">
        <v>60</v>
      </c>
      <c r="B75" s="182" t="s">
        <v>177</v>
      </c>
      <c r="C75" s="182" t="s">
        <v>178</v>
      </c>
      <c r="D75" s="183">
        <v>0</v>
      </c>
      <c r="E75" s="184">
        <v>0</v>
      </c>
      <c r="F75" s="183">
        <v>0</v>
      </c>
      <c r="G75" s="183">
        <v>0</v>
      </c>
      <c r="H75" s="185">
        <f t="shared" si="1"/>
        <v>0</v>
      </c>
      <c r="I75" s="185"/>
      <c r="J75" s="183">
        <v>0</v>
      </c>
      <c r="K75" s="185">
        <v>0</v>
      </c>
      <c r="L75" s="183">
        <v>0</v>
      </c>
      <c r="M75" s="183">
        <v>0</v>
      </c>
      <c r="N75" s="185">
        <f t="shared" si="2"/>
        <v>0</v>
      </c>
      <c r="O75" s="185" t="str">
        <f t="shared" si="4"/>
        <v>N.A.</v>
      </c>
      <c r="P75" s="37">
        <v>0</v>
      </c>
      <c r="Q75" s="37">
        <v>0</v>
      </c>
      <c r="R75" s="38">
        <f t="shared" si="3"/>
        <v>0</v>
      </c>
      <c r="S75" s="37">
        <v>0</v>
      </c>
      <c r="T75" s="37">
        <v>0</v>
      </c>
      <c r="U75" s="38">
        <f t="shared" si="5"/>
        <v>0</v>
      </c>
    </row>
    <row r="76" spans="1:21" s="39" customFormat="1" ht="18" customHeight="1" x14ac:dyDescent="0.25">
      <c r="A76" s="181">
        <v>61</v>
      </c>
      <c r="B76" s="182" t="s">
        <v>115</v>
      </c>
      <c r="C76" s="182" t="s">
        <v>179</v>
      </c>
      <c r="D76" s="183">
        <v>0</v>
      </c>
      <c r="E76" s="184">
        <v>0</v>
      </c>
      <c r="F76" s="183">
        <v>0</v>
      </c>
      <c r="G76" s="183">
        <v>0</v>
      </c>
      <c r="H76" s="185">
        <f t="shared" si="1"/>
        <v>0</v>
      </c>
      <c r="I76" s="185"/>
      <c r="J76" s="183">
        <v>0</v>
      </c>
      <c r="K76" s="185">
        <v>0</v>
      </c>
      <c r="L76" s="183">
        <v>0</v>
      </c>
      <c r="M76" s="183">
        <v>0</v>
      </c>
      <c r="N76" s="185">
        <f t="shared" si="2"/>
        <v>0</v>
      </c>
      <c r="O76" s="185" t="str">
        <f t="shared" si="4"/>
        <v>N.A.</v>
      </c>
      <c r="P76" s="37">
        <v>0</v>
      </c>
      <c r="Q76" s="37">
        <v>0</v>
      </c>
      <c r="R76" s="38">
        <f t="shared" si="3"/>
        <v>0</v>
      </c>
      <c r="S76" s="37">
        <v>0</v>
      </c>
      <c r="T76" s="37">
        <v>0</v>
      </c>
      <c r="U76" s="38">
        <f t="shared" si="5"/>
        <v>0</v>
      </c>
    </row>
    <row r="77" spans="1:21" s="39" customFormat="1" ht="18" customHeight="1" x14ac:dyDescent="0.25">
      <c r="A77" s="181">
        <v>62</v>
      </c>
      <c r="B77" s="182" t="s">
        <v>180</v>
      </c>
      <c r="C77" s="182" t="s">
        <v>181</v>
      </c>
      <c r="D77" s="183">
        <v>2991.1747500000001</v>
      </c>
      <c r="E77" s="184">
        <v>123.05280492999999</v>
      </c>
      <c r="F77" s="183">
        <v>0</v>
      </c>
      <c r="G77" s="183">
        <v>1.2695008800000003</v>
      </c>
      <c r="H77" s="185">
        <f t="shared" si="1"/>
        <v>2866.8524441899999</v>
      </c>
      <c r="I77" s="185"/>
      <c r="J77" s="183">
        <v>2431.2566987366113</v>
      </c>
      <c r="K77" s="185">
        <v>1669.9677474373818</v>
      </c>
      <c r="L77" s="183">
        <v>0</v>
      </c>
      <c r="M77" s="183">
        <v>1.2523774699999999</v>
      </c>
      <c r="N77" s="185">
        <f t="shared" si="2"/>
        <v>760.03657382922938</v>
      </c>
      <c r="O77" s="185">
        <f t="shared" si="4"/>
        <v>-73.488814348658607</v>
      </c>
      <c r="P77" s="37">
        <v>3.54090493</v>
      </c>
      <c r="Q77" s="37">
        <v>119.5119</v>
      </c>
      <c r="R77" s="38">
        <f t="shared" si="3"/>
        <v>123.05280492999999</v>
      </c>
      <c r="S77" s="37">
        <v>3.5409060699999997</v>
      </c>
      <c r="T77" s="37">
        <v>1666.4268413673819</v>
      </c>
      <c r="U77" s="38">
        <f t="shared" si="5"/>
        <v>1669.9677474373818</v>
      </c>
    </row>
    <row r="78" spans="1:21" s="39" customFormat="1" ht="18" customHeight="1" x14ac:dyDescent="0.25">
      <c r="A78" s="181">
        <v>63</v>
      </c>
      <c r="B78" s="182" t="s">
        <v>182</v>
      </c>
      <c r="C78" s="182" t="s">
        <v>183</v>
      </c>
      <c r="D78" s="183">
        <v>1711.0717425</v>
      </c>
      <c r="E78" s="184">
        <v>274.36541930000004</v>
      </c>
      <c r="F78" s="183">
        <v>0</v>
      </c>
      <c r="G78" s="183">
        <v>135.82686660000002</v>
      </c>
      <c r="H78" s="185">
        <f t="shared" si="1"/>
        <v>1300.8794566000001</v>
      </c>
      <c r="I78" s="185"/>
      <c r="J78" s="183">
        <v>1332.9241107100004</v>
      </c>
      <c r="K78" s="185">
        <v>263.76772354000002</v>
      </c>
      <c r="L78" s="183">
        <v>0</v>
      </c>
      <c r="M78" s="183">
        <v>221.91150706000002</v>
      </c>
      <c r="N78" s="185">
        <f t="shared" si="2"/>
        <v>847.24488011000039</v>
      </c>
      <c r="O78" s="185">
        <f t="shared" si="4"/>
        <v>-34.871376758890982</v>
      </c>
      <c r="P78" s="37">
        <v>237.32021880000002</v>
      </c>
      <c r="Q78" s="37">
        <v>37.0452005</v>
      </c>
      <c r="R78" s="38">
        <f t="shared" si="3"/>
        <v>274.36541930000004</v>
      </c>
      <c r="S78" s="37">
        <v>233.07647054000003</v>
      </c>
      <c r="T78" s="37">
        <v>30.691252999999996</v>
      </c>
      <c r="U78" s="38">
        <f t="shared" si="5"/>
        <v>263.76772354000002</v>
      </c>
    </row>
    <row r="79" spans="1:21" s="39" customFormat="1" ht="18" customHeight="1" x14ac:dyDescent="0.25">
      <c r="A79" s="181">
        <v>64</v>
      </c>
      <c r="B79" s="182" t="s">
        <v>125</v>
      </c>
      <c r="C79" s="182" t="s">
        <v>917</v>
      </c>
      <c r="D79" s="183">
        <v>0</v>
      </c>
      <c r="E79" s="184">
        <v>0</v>
      </c>
      <c r="F79" s="183">
        <v>0</v>
      </c>
      <c r="G79" s="183">
        <v>0</v>
      </c>
      <c r="H79" s="185">
        <f t="shared" si="1"/>
        <v>0</v>
      </c>
      <c r="I79" s="185"/>
      <c r="J79" s="183">
        <v>0</v>
      </c>
      <c r="K79" s="185">
        <v>0</v>
      </c>
      <c r="L79" s="183">
        <v>0</v>
      </c>
      <c r="M79" s="183">
        <v>0</v>
      </c>
      <c r="N79" s="185">
        <f t="shared" si="2"/>
        <v>0</v>
      </c>
      <c r="O79" s="185" t="str">
        <f t="shared" si="4"/>
        <v>N.A.</v>
      </c>
      <c r="P79" s="37">
        <v>0</v>
      </c>
      <c r="Q79" s="37">
        <v>0</v>
      </c>
      <c r="R79" s="38">
        <f t="shared" si="3"/>
        <v>0</v>
      </c>
      <c r="S79" s="37">
        <v>0</v>
      </c>
      <c r="T79" s="37">
        <v>0</v>
      </c>
      <c r="U79" s="38">
        <f t="shared" si="5"/>
        <v>0</v>
      </c>
    </row>
    <row r="80" spans="1:21" s="39" customFormat="1" ht="18" customHeight="1" x14ac:dyDescent="0.25">
      <c r="A80" s="181">
        <v>65</v>
      </c>
      <c r="B80" s="182" t="s">
        <v>125</v>
      </c>
      <c r="C80" s="182" t="s">
        <v>184</v>
      </c>
      <c r="D80" s="183">
        <v>0</v>
      </c>
      <c r="E80" s="184">
        <v>0</v>
      </c>
      <c r="F80" s="183">
        <v>0</v>
      </c>
      <c r="G80" s="183">
        <v>0</v>
      </c>
      <c r="H80" s="185">
        <f t="shared" si="1"/>
        <v>0</v>
      </c>
      <c r="I80" s="185"/>
      <c r="J80" s="183">
        <v>0</v>
      </c>
      <c r="K80" s="185">
        <v>0</v>
      </c>
      <c r="L80" s="183">
        <v>0</v>
      </c>
      <c r="M80" s="183">
        <v>0</v>
      </c>
      <c r="N80" s="185">
        <f t="shared" si="2"/>
        <v>0</v>
      </c>
      <c r="O80" s="185" t="str">
        <f t="shared" si="4"/>
        <v>N.A.</v>
      </c>
      <c r="P80" s="37">
        <v>0</v>
      </c>
      <c r="Q80" s="37">
        <v>0</v>
      </c>
      <c r="R80" s="38">
        <f t="shared" si="3"/>
        <v>0</v>
      </c>
      <c r="S80" s="37">
        <v>0</v>
      </c>
      <c r="T80" s="37">
        <v>0</v>
      </c>
      <c r="U80" s="38">
        <f t="shared" si="5"/>
        <v>0</v>
      </c>
    </row>
    <row r="81" spans="1:21" s="39" customFormat="1" ht="18" customHeight="1" x14ac:dyDescent="0.25">
      <c r="A81" s="181">
        <v>66</v>
      </c>
      <c r="B81" s="182" t="s">
        <v>125</v>
      </c>
      <c r="C81" s="182" t="s">
        <v>185</v>
      </c>
      <c r="D81" s="183">
        <v>0</v>
      </c>
      <c r="E81" s="184">
        <v>0</v>
      </c>
      <c r="F81" s="183">
        <v>0</v>
      </c>
      <c r="G81" s="183">
        <v>0</v>
      </c>
      <c r="H81" s="185">
        <f t="shared" si="1"/>
        <v>0</v>
      </c>
      <c r="I81" s="185"/>
      <c r="J81" s="183">
        <v>0</v>
      </c>
      <c r="K81" s="185">
        <v>0</v>
      </c>
      <c r="L81" s="183">
        <v>0</v>
      </c>
      <c r="M81" s="183">
        <v>0</v>
      </c>
      <c r="N81" s="185">
        <f t="shared" si="2"/>
        <v>0</v>
      </c>
      <c r="O81" s="185" t="str">
        <f t="shared" si="4"/>
        <v>N.A.</v>
      </c>
      <c r="P81" s="37">
        <v>0</v>
      </c>
      <c r="Q81" s="37">
        <v>0</v>
      </c>
      <c r="R81" s="38">
        <f t="shared" si="3"/>
        <v>0</v>
      </c>
      <c r="S81" s="37">
        <v>0</v>
      </c>
      <c r="T81" s="37">
        <v>0</v>
      </c>
      <c r="U81" s="38">
        <f t="shared" si="5"/>
        <v>0</v>
      </c>
    </row>
    <row r="82" spans="1:21" s="39" customFormat="1" ht="18" customHeight="1" x14ac:dyDescent="0.25">
      <c r="A82" s="181">
        <v>67</v>
      </c>
      <c r="B82" s="182" t="s">
        <v>125</v>
      </c>
      <c r="C82" s="182" t="s">
        <v>186</v>
      </c>
      <c r="D82" s="183">
        <v>0</v>
      </c>
      <c r="E82" s="184">
        <v>0</v>
      </c>
      <c r="F82" s="183">
        <v>0</v>
      </c>
      <c r="G82" s="183">
        <v>0</v>
      </c>
      <c r="H82" s="185">
        <f t="shared" ref="H82:H145" si="6">D82-E82-G82</f>
        <v>0</v>
      </c>
      <c r="I82" s="185"/>
      <c r="J82" s="183">
        <v>0</v>
      </c>
      <c r="K82" s="185">
        <v>0</v>
      </c>
      <c r="L82" s="183">
        <v>0</v>
      </c>
      <c r="M82" s="183">
        <v>0</v>
      </c>
      <c r="N82" s="185">
        <f t="shared" ref="N82:N145" si="7">J82-K82-M82</f>
        <v>0</v>
      </c>
      <c r="O82" s="185" t="str">
        <f t="shared" si="4"/>
        <v>N.A.</v>
      </c>
      <c r="P82" s="37">
        <v>0</v>
      </c>
      <c r="Q82" s="37">
        <v>0</v>
      </c>
      <c r="R82" s="38">
        <f t="shared" ref="R82:R145" si="8">P82+Q82</f>
        <v>0</v>
      </c>
      <c r="S82" s="37">
        <v>0</v>
      </c>
      <c r="T82" s="37">
        <v>0</v>
      </c>
      <c r="U82" s="38">
        <f t="shared" si="5"/>
        <v>0</v>
      </c>
    </row>
    <row r="83" spans="1:21" s="39" customFormat="1" ht="18" customHeight="1" x14ac:dyDescent="0.25">
      <c r="A83" s="181">
        <v>68</v>
      </c>
      <c r="B83" s="182" t="s">
        <v>125</v>
      </c>
      <c r="C83" s="182" t="s">
        <v>187</v>
      </c>
      <c r="D83" s="183">
        <v>78.66</v>
      </c>
      <c r="E83" s="184">
        <v>14.335755950000001</v>
      </c>
      <c r="F83" s="183">
        <v>0</v>
      </c>
      <c r="G83" s="183">
        <v>4.31217322</v>
      </c>
      <c r="H83" s="185">
        <f t="shared" si="6"/>
        <v>60.012070829999992</v>
      </c>
      <c r="I83" s="185"/>
      <c r="J83" s="183">
        <v>44.262075117468363</v>
      </c>
      <c r="K83" s="185">
        <v>37.523086001635647</v>
      </c>
      <c r="L83" s="183">
        <v>0</v>
      </c>
      <c r="M83" s="183">
        <v>5.87110529</v>
      </c>
      <c r="N83" s="185">
        <f t="shared" si="7"/>
        <v>0.86788382583271595</v>
      </c>
      <c r="O83" s="185">
        <f t="shared" ref="O83:O146" si="9">IF(OR(H83=0,N83=0),"N.A.",IF((((N83-H83)/H83))*100&gt;=500,"500&lt;",IF((((N83-H83)/H83))*100&lt;=-500,"&lt;-500",(((N83-H83)/H83))*100)))</f>
        <v>-98.553817900583326</v>
      </c>
      <c r="P83" s="37">
        <v>10.915755950000001</v>
      </c>
      <c r="Q83" s="37">
        <v>3.4199999999999995</v>
      </c>
      <c r="R83" s="38">
        <f t="shared" si="8"/>
        <v>14.335755950000001</v>
      </c>
      <c r="S83" s="37">
        <v>10.915760290000001</v>
      </c>
      <c r="T83" s="37">
        <v>26.607325711635649</v>
      </c>
      <c r="U83" s="38">
        <f t="shared" ref="U83:U146" si="10">S83+T83</f>
        <v>37.523086001635647</v>
      </c>
    </row>
    <row r="84" spans="1:21" s="39" customFormat="1" ht="18" customHeight="1" x14ac:dyDescent="0.25">
      <c r="A84" s="181">
        <v>69</v>
      </c>
      <c r="B84" s="182" t="s">
        <v>125</v>
      </c>
      <c r="C84" s="182" t="s">
        <v>188</v>
      </c>
      <c r="D84" s="183">
        <v>0</v>
      </c>
      <c r="E84" s="184">
        <v>0</v>
      </c>
      <c r="F84" s="183">
        <v>0</v>
      </c>
      <c r="G84" s="183">
        <v>0</v>
      </c>
      <c r="H84" s="185">
        <f t="shared" si="6"/>
        <v>0</v>
      </c>
      <c r="I84" s="185"/>
      <c r="J84" s="183">
        <v>0</v>
      </c>
      <c r="K84" s="185">
        <v>0</v>
      </c>
      <c r="L84" s="183">
        <v>0</v>
      </c>
      <c r="M84" s="183">
        <v>0</v>
      </c>
      <c r="N84" s="185">
        <f t="shared" si="7"/>
        <v>0</v>
      </c>
      <c r="O84" s="185" t="str">
        <f t="shared" si="9"/>
        <v>N.A.</v>
      </c>
      <c r="P84" s="37">
        <v>0</v>
      </c>
      <c r="Q84" s="37">
        <v>0</v>
      </c>
      <c r="R84" s="38">
        <f t="shared" si="8"/>
        <v>0</v>
      </c>
      <c r="S84" s="37">
        <v>0</v>
      </c>
      <c r="T84" s="37">
        <v>0</v>
      </c>
      <c r="U84" s="38">
        <f t="shared" si="10"/>
        <v>0</v>
      </c>
    </row>
    <row r="85" spans="1:21" s="39" customFormat="1" ht="18" customHeight="1" x14ac:dyDescent="0.25">
      <c r="A85" s="181">
        <v>70</v>
      </c>
      <c r="B85" s="182" t="s">
        <v>125</v>
      </c>
      <c r="C85" s="182" t="s">
        <v>189</v>
      </c>
      <c r="D85" s="183">
        <v>0</v>
      </c>
      <c r="E85" s="184">
        <v>0</v>
      </c>
      <c r="F85" s="183">
        <v>0</v>
      </c>
      <c r="G85" s="183">
        <v>0</v>
      </c>
      <c r="H85" s="185">
        <f t="shared" si="6"/>
        <v>0</v>
      </c>
      <c r="I85" s="185"/>
      <c r="J85" s="183">
        <v>0</v>
      </c>
      <c r="K85" s="185">
        <v>0</v>
      </c>
      <c r="L85" s="183">
        <v>0</v>
      </c>
      <c r="M85" s="183">
        <v>0</v>
      </c>
      <c r="N85" s="185">
        <f t="shared" si="7"/>
        <v>0</v>
      </c>
      <c r="O85" s="185" t="str">
        <f t="shared" si="9"/>
        <v>N.A.</v>
      </c>
      <c r="P85" s="37">
        <v>0</v>
      </c>
      <c r="Q85" s="37">
        <v>0</v>
      </c>
      <c r="R85" s="38">
        <f t="shared" si="8"/>
        <v>0</v>
      </c>
      <c r="S85" s="37">
        <v>0</v>
      </c>
      <c r="T85" s="37">
        <v>0</v>
      </c>
      <c r="U85" s="38">
        <f t="shared" si="10"/>
        <v>0</v>
      </c>
    </row>
    <row r="86" spans="1:21" s="39" customFormat="1" ht="18" customHeight="1" x14ac:dyDescent="0.25">
      <c r="A86" s="181">
        <v>71</v>
      </c>
      <c r="B86" s="182" t="s">
        <v>190</v>
      </c>
      <c r="C86" s="182" t="s">
        <v>191</v>
      </c>
      <c r="D86" s="183">
        <v>0</v>
      </c>
      <c r="E86" s="184">
        <v>0</v>
      </c>
      <c r="F86" s="183">
        <v>0</v>
      </c>
      <c r="G86" s="183">
        <v>0</v>
      </c>
      <c r="H86" s="185">
        <f t="shared" si="6"/>
        <v>0</v>
      </c>
      <c r="I86" s="185"/>
      <c r="J86" s="183">
        <v>0</v>
      </c>
      <c r="K86" s="185">
        <v>0</v>
      </c>
      <c r="L86" s="183">
        <v>0</v>
      </c>
      <c r="M86" s="183">
        <v>0</v>
      </c>
      <c r="N86" s="185">
        <f t="shared" si="7"/>
        <v>0</v>
      </c>
      <c r="O86" s="185" t="str">
        <f t="shared" si="9"/>
        <v>N.A.</v>
      </c>
      <c r="P86" s="37">
        <v>0</v>
      </c>
      <c r="Q86" s="37">
        <v>0</v>
      </c>
      <c r="R86" s="38">
        <f t="shared" si="8"/>
        <v>0</v>
      </c>
      <c r="S86" s="37">
        <v>0</v>
      </c>
      <c r="T86" s="37">
        <v>0</v>
      </c>
      <c r="U86" s="38">
        <f t="shared" si="10"/>
        <v>0</v>
      </c>
    </row>
    <row r="87" spans="1:21" s="39" customFormat="1" ht="18" customHeight="1" x14ac:dyDescent="0.25">
      <c r="A87" s="181">
        <v>72</v>
      </c>
      <c r="B87" s="182" t="s">
        <v>192</v>
      </c>
      <c r="C87" s="182" t="s">
        <v>193</v>
      </c>
      <c r="D87" s="183">
        <v>0</v>
      </c>
      <c r="E87" s="184">
        <v>0</v>
      </c>
      <c r="F87" s="183">
        <v>0</v>
      </c>
      <c r="G87" s="183">
        <v>0</v>
      </c>
      <c r="H87" s="185">
        <f t="shared" si="6"/>
        <v>0</v>
      </c>
      <c r="I87" s="185"/>
      <c r="J87" s="183">
        <v>0</v>
      </c>
      <c r="K87" s="185">
        <v>0</v>
      </c>
      <c r="L87" s="183">
        <v>0</v>
      </c>
      <c r="M87" s="183">
        <v>0</v>
      </c>
      <c r="N87" s="185">
        <f t="shared" si="7"/>
        <v>0</v>
      </c>
      <c r="O87" s="185" t="str">
        <f t="shared" si="9"/>
        <v>N.A.</v>
      </c>
      <c r="P87" s="37">
        <v>0</v>
      </c>
      <c r="Q87" s="37">
        <v>0</v>
      </c>
      <c r="R87" s="38">
        <f t="shared" si="8"/>
        <v>0</v>
      </c>
      <c r="S87" s="37">
        <v>0</v>
      </c>
      <c r="T87" s="37">
        <v>0</v>
      </c>
      <c r="U87" s="38">
        <f t="shared" si="10"/>
        <v>0</v>
      </c>
    </row>
    <row r="88" spans="1:21" s="39" customFormat="1" ht="18" customHeight="1" x14ac:dyDescent="0.25">
      <c r="A88" s="181">
        <v>73</v>
      </c>
      <c r="B88" s="182" t="s">
        <v>192</v>
      </c>
      <c r="C88" s="182" t="s">
        <v>194</v>
      </c>
      <c r="D88" s="183">
        <v>0</v>
      </c>
      <c r="E88" s="184">
        <v>0</v>
      </c>
      <c r="F88" s="183">
        <v>0</v>
      </c>
      <c r="G88" s="183">
        <v>0</v>
      </c>
      <c r="H88" s="185">
        <f t="shared" si="6"/>
        <v>0</v>
      </c>
      <c r="I88" s="185"/>
      <c r="J88" s="183">
        <v>0</v>
      </c>
      <c r="K88" s="185">
        <v>0</v>
      </c>
      <c r="L88" s="183">
        <v>0</v>
      </c>
      <c r="M88" s="183">
        <v>0</v>
      </c>
      <c r="N88" s="185">
        <f t="shared" si="7"/>
        <v>0</v>
      </c>
      <c r="O88" s="185" t="str">
        <f t="shared" si="9"/>
        <v>N.A.</v>
      </c>
      <c r="P88" s="37">
        <v>0</v>
      </c>
      <c r="Q88" s="37">
        <v>0</v>
      </c>
      <c r="R88" s="38">
        <f t="shared" si="8"/>
        <v>0</v>
      </c>
      <c r="S88" s="37">
        <v>0</v>
      </c>
      <c r="T88" s="37">
        <v>0</v>
      </c>
      <c r="U88" s="38">
        <f t="shared" si="10"/>
        <v>0</v>
      </c>
    </row>
    <row r="89" spans="1:21" s="39" customFormat="1" ht="18" customHeight="1" x14ac:dyDescent="0.25">
      <c r="A89" s="181">
        <v>74</v>
      </c>
      <c r="B89" s="182" t="s">
        <v>192</v>
      </c>
      <c r="C89" s="182" t="s">
        <v>195</v>
      </c>
      <c r="D89" s="183">
        <v>0</v>
      </c>
      <c r="E89" s="184">
        <v>0</v>
      </c>
      <c r="F89" s="183">
        <v>0</v>
      </c>
      <c r="G89" s="183">
        <v>0</v>
      </c>
      <c r="H89" s="185">
        <f t="shared" si="6"/>
        <v>0</v>
      </c>
      <c r="I89" s="185"/>
      <c r="J89" s="183">
        <v>0</v>
      </c>
      <c r="K89" s="185">
        <v>0</v>
      </c>
      <c r="L89" s="183">
        <v>0</v>
      </c>
      <c r="M89" s="183">
        <v>0</v>
      </c>
      <c r="N89" s="185">
        <f t="shared" si="7"/>
        <v>0</v>
      </c>
      <c r="O89" s="185" t="str">
        <f t="shared" si="9"/>
        <v>N.A.</v>
      </c>
      <c r="P89" s="37">
        <v>0</v>
      </c>
      <c r="Q89" s="37">
        <v>0</v>
      </c>
      <c r="R89" s="38">
        <f t="shared" si="8"/>
        <v>0</v>
      </c>
      <c r="S89" s="37">
        <v>0</v>
      </c>
      <c r="T89" s="37">
        <v>0</v>
      </c>
      <c r="U89" s="38">
        <f t="shared" si="10"/>
        <v>0</v>
      </c>
    </row>
    <row r="90" spans="1:21" s="39" customFormat="1" ht="18" customHeight="1" x14ac:dyDescent="0.25">
      <c r="A90" s="181">
        <v>75</v>
      </c>
      <c r="B90" s="182" t="s">
        <v>192</v>
      </c>
      <c r="C90" s="182" t="s">
        <v>196</v>
      </c>
      <c r="D90" s="183">
        <v>0</v>
      </c>
      <c r="E90" s="184">
        <v>0</v>
      </c>
      <c r="F90" s="183">
        <v>0</v>
      </c>
      <c r="G90" s="183">
        <v>0</v>
      </c>
      <c r="H90" s="185">
        <f t="shared" si="6"/>
        <v>0</v>
      </c>
      <c r="I90" s="185"/>
      <c r="J90" s="183">
        <v>0</v>
      </c>
      <c r="K90" s="185">
        <v>0</v>
      </c>
      <c r="L90" s="183">
        <v>0</v>
      </c>
      <c r="M90" s="183">
        <v>0</v>
      </c>
      <c r="N90" s="185">
        <f t="shared" si="7"/>
        <v>0</v>
      </c>
      <c r="O90" s="185" t="str">
        <f t="shared" si="9"/>
        <v>N.A.</v>
      </c>
      <c r="P90" s="37">
        <v>0</v>
      </c>
      <c r="Q90" s="37">
        <v>0</v>
      </c>
      <c r="R90" s="38">
        <f t="shared" si="8"/>
        <v>0</v>
      </c>
      <c r="S90" s="37">
        <v>0</v>
      </c>
      <c r="T90" s="37">
        <v>0</v>
      </c>
      <c r="U90" s="38">
        <f t="shared" si="10"/>
        <v>0</v>
      </c>
    </row>
    <row r="91" spans="1:21" s="39" customFormat="1" ht="18" customHeight="1" x14ac:dyDescent="0.25">
      <c r="A91" s="181">
        <v>76</v>
      </c>
      <c r="B91" s="182" t="s">
        <v>192</v>
      </c>
      <c r="C91" s="182" t="s">
        <v>197</v>
      </c>
      <c r="D91" s="183">
        <v>0</v>
      </c>
      <c r="E91" s="184">
        <v>0</v>
      </c>
      <c r="F91" s="183">
        <v>0</v>
      </c>
      <c r="G91" s="183">
        <v>0</v>
      </c>
      <c r="H91" s="185">
        <f t="shared" si="6"/>
        <v>0</v>
      </c>
      <c r="I91" s="185"/>
      <c r="J91" s="183">
        <v>0</v>
      </c>
      <c r="K91" s="185">
        <v>0</v>
      </c>
      <c r="L91" s="183">
        <v>0</v>
      </c>
      <c r="M91" s="183">
        <v>0</v>
      </c>
      <c r="N91" s="185">
        <f t="shared" si="7"/>
        <v>0</v>
      </c>
      <c r="O91" s="185" t="str">
        <f t="shared" si="9"/>
        <v>N.A.</v>
      </c>
      <c r="P91" s="37">
        <v>0</v>
      </c>
      <c r="Q91" s="37">
        <v>0</v>
      </c>
      <c r="R91" s="38">
        <f t="shared" si="8"/>
        <v>0</v>
      </c>
      <c r="S91" s="37">
        <v>0</v>
      </c>
      <c r="T91" s="37">
        <v>0</v>
      </c>
      <c r="U91" s="38">
        <f t="shared" si="10"/>
        <v>0</v>
      </c>
    </row>
    <row r="92" spans="1:21" s="39" customFormat="1" ht="18" customHeight="1" x14ac:dyDescent="0.25">
      <c r="A92" s="181">
        <v>77</v>
      </c>
      <c r="B92" s="182" t="s">
        <v>192</v>
      </c>
      <c r="C92" s="182" t="s">
        <v>198</v>
      </c>
      <c r="D92" s="183">
        <v>0</v>
      </c>
      <c r="E92" s="184">
        <v>0</v>
      </c>
      <c r="F92" s="183">
        <v>0</v>
      </c>
      <c r="G92" s="183">
        <v>0</v>
      </c>
      <c r="H92" s="185">
        <f t="shared" si="6"/>
        <v>0</v>
      </c>
      <c r="I92" s="185"/>
      <c r="J92" s="183">
        <v>0</v>
      </c>
      <c r="K92" s="185">
        <v>0</v>
      </c>
      <c r="L92" s="183">
        <v>0</v>
      </c>
      <c r="M92" s="183">
        <v>0</v>
      </c>
      <c r="N92" s="185">
        <f t="shared" si="7"/>
        <v>0</v>
      </c>
      <c r="O92" s="185" t="str">
        <f t="shared" si="9"/>
        <v>N.A.</v>
      </c>
      <c r="P92" s="37">
        <v>0</v>
      </c>
      <c r="Q92" s="37">
        <v>0</v>
      </c>
      <c r="R92" s="38">
        <f t="shared" si="8"/>
        <v>0</v>
      </c>
      <c r="S92" s="37">
        <v>0</v>
      </c>
      <c r="T92" s="37">
        <v>0</v>
      </c>
      <c r="U92" s="38">
        <f t="shared" si="10"/>
        <v>0</v>
      </c>
    </row>
    <row r="93" spans="1:21" s="39" customFormat="1" ht="18" customHeight="1" x14ac:dyDescent="0.25">
      <c r="A93" s="181">
        <v>78</v>
      </c>
      <c r="B93" s="182" t="s">
        <v>192</v>
      </c>
      <c r="C93" s="182" t="s">
        <v>199</v>
      </c>
      <c r="D93" s="183">
        <v>0</v>
      </c>
      <c r="E93" s="184">
        <v>0</v>
      </c>
      <c r="F93" s="183">
        <v>0</v>
      </c>
      <c r="G93" s="183">
        <v>0</v>
      </c>
      <c r="H93" s="185">
        <f t="shared" si="6"/>
        <v>0</v>
      </c>
      <c r="I93" s="185"/>
      <c r="J93" s="183">
        <v>0</v>
      </c>
      <c r="K93" s="185">
        <v>0</v>
      </c>
      <c r="L93" s="183">
        <v>0</v>
      </c>
      <c r="M93" s="183">
        <v>0</v>
      </c>
      <c r="N93" s="185">
        <f t="shared" si="7"/>
        <v>0</v>
      </c>
      <c r="O93" s="185" t="str">
        <f t="shared" si="9"/>
        <v>N.A.</v>
      </c>
      <c r="P93" s="37">
        <v>0</v>
      </c>
      <c r="Q93" s="37">
        <v>0</v>
      </c>
      <c r="R93" s="38">
        <f t="shared" si="8"/>
        <v>0</v>
      </c>
      <c r="S93" s="37">
        <v>0</v>
      </c>
      <c r="T93" s="37">
        <v>0</v>
      </c>
      <c r="U93" s="38">
        <f t="shared" si="10"/>
        <v>0</v>
      </c>
    </row>
    <row r="94" spans="1:21" s="39" customFormat="1" ht="18" customHeight="1" x14ac:dyDescent="0.25">
      <c r="A94" s="181">
        <v>79</v>
      </c>
      <c r="B94" s="182" t="s">
        <v>200</v>
      </c>
      <c r="C94" s="182" t="s">
        <v>201</v>
      </c>
      <c r="D94" s="183">
        <v>0</v>
      </c>
      <c r="E94" s="184">
        <v>0</v>
      </c>
      <c r="F94" s="183">
        <v>0</v>
      </c>
      <c r="G94" s="183">
        <v>0</v>
      </c>
      <c r="H94" s="185">
        <f t="shared" si="6"/>
        <v>0</v>
      </c>
      <c r="I94" s="185"/>
      <c r="J94" s="183">
        <v>0</v>
      </c>
      <c r="K94" s="185">
        <v>0</v>
      </c>
      <c r="L94" s="183">
        <v>0</v>
      </c>
      <c r="M94" s="183">
        <v>0</v>
      </c>
      <c r="N94" s="185">
        <f t="shared" si="7"/>
        <v>0</v>
      </c>
      <c r="O94" s="185" t="str">
        <f t="shared" si="9"/>
        <v>N.A.</v>
      </c>
      <c r="P94" s="37">
        <v>0</v>
      </c>
      <c r="Q94" s="37">
        <v>0</v>
      </c>
      <c r="R94" s="38">
        <f t="shared" si="8"/>
        <v>0</v>
      </c>
      <c r="S94" s="37">
        <v>0</v>
      </c>
      <c r="T94" s="37">
        <v>0</v>
      </c>
      <c r="U94" s="38">
        <f t="shared" si="10"/>
        <v>0</v>
      </c>
    </row>
    <row r="95" spans="1:21" s="39" customFormat="1" ht="18" customHeight="1" x14ac:dyDescent="0.25">
      <c r="A95" s="181">
        <v>80</v>
      </c>
      <c r="B95" s="182" t="s">
        <v>192</v>
      </c>
      <c r="C95" s="182" t="s">
        <v>202</v>
      </c>
      <c r="D95" s="183">
        <v>0</v>
      </c>
      <c r="E95" s="184">
        <v>0</v>
      </c>
      <c r="F95" s="183">
        <v>0</v>
      </c>
      <c r="G95" s="183">
        <v>0</v>
      </c>
      <c r="H95" s="185">
        <f t="shared" si="6"/>
        <v>0</v>
      </c>
      <c r="I95" s="185"/>
      <c r="J95" s="183">
        <v>0</v>
      </c>
      <c r="K95" s="185">
        <v>0</v>
      </c>
      <c r="L95" s="183">
        <v>0</v>
      </c>
      <c r="M95" s="183">
        <v>0</v>
      </c>
      <c r="N95" s="185">
        <f t="shared" si="7"/>
        <v>0</v>
      </c>
      <c r="O95" s="185" t="str">
        <f t="shared" si="9"/>
        <v>N.A.</v>
      </c>
      <c r="P95" s="37">
        <v>0</v>
      </c>
      <c r="Q95" s="37">
        <v>0</v>
      </c>
      <c r="R95" s="38">
        <f t="shared" si="8"/>
        <v>0</v>
      </c>
      <c r="S95" s="37">
        <v>0</v>
      </c>
      <c r="T95" s="37">
        <v>0</v>
      </c>
      <c r="U95" s="38">
        <f t="shared" si="10"/>
        <v>0</v>
      </c>
    </row>
    <row r="96" spans="1:21" s="39" customFormat="1" ht="18" customHeight="1" x14ac:dyDescent="0.25">
      <c r="A96" s="181">
        <v>82</v>
      </c>
      <c r="B96" s="182" t="s">
        <v>200</v>
      </c>
      <c r="C96" s="182" t="s">
        <v>203</v>
      </c>
      <c r="D96" s="183">
        <v>0</v>
      </c>
      <c r="E96" s="184">
        <v>0</v>
      </c>
      <c r="F96" s="183">
        <v>0</v>
      </c>
      <c r="G96" s="183">
        <v>0</v>
      </c>
      <c r="H96" s="185">
        <f t="shared" si="6"/>
        <v>0</v>
      </c>
      <c r="I96" s="185"/>
      <c r="J96" s="183">
        <v>0</v>
      </c>
      <c r="K96" s="185">
        <v>0</v>
      </c>
      <c r="L96" s="183">
        <v>0</v>
      </c>
      <c r="M96" s="183">
        <v>0</v>
      </c>
      <c r="N96" s="185">
        <f t="shared" si="7"/>
        <v>0</v>
      </c>
      <c r="O96" s="185" t="str">
        <f t="shared" si="9"/>
        <v>N.A.</v>
      </c>
      <c r="P96" s="37">
        <v>0</v>
      </c>
      <c r="Q96" s="37">
        <v>0</v>
      </c>
      <c r="R96" s="38">
        <f t="shared" si="8"/>
        <v>0</v>
      </c>
      <c r="S96" s="37">
        <v>0</v>
      </c>
      <c r="T96" s="37">
        <v>0</v>
      </c>
      <c r="U96" s="38">
        <f t="shared" si="10"/>
        <v>0</v>
      </c>
    </row>
    <row r="97" spans="1:21" s="39" customFormat="1" ht="18" customHeight="1" x14ac:dyDescent="0.25">
      <c r="A97" s="181">
        <v>83</v>
      </c>
      <c r="B97" s="182" t="s">
        <v>192</v>
      </c>
      <c r="C97" s="182" t="s">
        <v>204</v>
      </c>
      <c r="D97" s="183">
        <v>0</v>
      </c>
      <c r="E97" s="184">
        <v>0</v>
      </c>
      <c r="F97" s="183">
        <v>0</v>
      </c>
      <c r="G97" s="183">
        <v>0</v>
      </c>
      <c r="H97" s="185">
        <f t="shared" si="6"/>
        <v>0</v>
      </c>
      <c r="I97" s="185"/>
      <c r="J97" s="183">
        <v>0</v>
      </c>
      <c r="K97" s="185">
        <v>0</v>
      </c>
      <c r="L97" s="183">
        <v>0</v>
      </c>
      <c r="M97" s="183">
        <v>0</v>
      </c>
      <c r="N97" s="185">
        <f t="shared" si="7"/>
        <v>0</v>
      </c>
      <c r="O97" s="185" t="str">
        <f t="shared" si="9"/>
        <v>N.A.</v>
      </c>
      <c r="P97" s="37">
        <v>0</v>
      </c>
      <c r="Q97" s="37">
        <v>0</v>
      </c>
      <c r="R97" s="38">
        <f t="shared" si="8"/>
        <v>0</v>
      </c>
      <c r="S97" s="37">
        <v>0</v>
      </c>
      <c r="T97" s="37">
        <v>0</v>
      </c>
      <c r="U97" s="38">
        <f t="shared" si="10"/>
        <v>0</v>
      </c>
    </row>
    <row r="98" spans="1:21" s="39" customFormat="1" ht="18" customHeight="1" x14ac:dyDescent="0.25">
      <c r="A98" s="181">
        <v>84</v>
      </c>
      <c r="B98" s="182" t="s">
        <v>200</v>
      </c>
      <c r="C98" s="182" t="s">
        <v>205</v>
      </c>
      <c r="D98" s="183">
        <v>0</v>
      </c>
      <c r="E98" s="184">
        <v>0</v>
      </c>
      <c r="F98" s="183">
        <v>0</v>
      </c>
      <c r="G98" s="183">
        <v>0</v>
      </c>
      <c r="H98" s="185">
        <f t="shared" si="6"/>
        <v>0</v>
      </c>
      <c r="I98" s="185"/>
      <c r="J98" s="183">
        <v>0</v>
      </c>
      <c r="K98" s="185">
        <v>0</v>
      </c>
      <c r="L98" s="183">
        <v>0</v>
      </c>
      <c r="M98" s="183">
        <v>0</v>
      </c>
      <c r="N98" s="185">
        <f t="shared" si="7"/>
        <v>0</v>
      </c>
      <c r="O98" s="185" t="str">
        <f t="shared" si="9"/>
        <v>N.A.</v>
      </c>
      <c r="P98" s="37">
        <v>0</v>
      </c>
      <c r="Q98" s="37">
        <v>0</v>
      </c>
      <c r="R98" s="38">
        <f t="shared" si="8"/>
        <v>0</v>
      </c>
      <c r="S98" s="37">
        <v>0</v>
      </c>
      <c r="T98" s="37">
        <v>0</v>
      </c>
      <c r="U98" s="38">
        <f t="shared" si="10"/>
        <v>0</v>
      </c>
    </row>
    <row r="99" spans="1:21" s="39" customFormat="1" ht="18" customHeight="1" x14ac:dyDescent="0.25">
      <c r="A99" s="181">
        <v>87</v>
      </c>
      <c r="B99" s="182" t="s">
        <v>192</v>
      </c>
      <c r="C99" s="182" t="s">
        <v>206</v>
      </c>
      <c r="D99" s="183">
        <v>0</v>
      </c>
      <c r="E99" s="184">
        <v>0</v>
      </c>
      <c r="F99" s="183">
        <v>0</v>
      </c>
      <c r="G99" s="183">
        <v>0</v>
      </c>
      <c r="H99" s="185">
        <f t="shared" si="6"/>
        <v>0</v>
      </c>
      <c r="I99" s="185"/>
      <c r="J99" s="183">
        <v>0</v>
      </c>
      <c r="K99" s="185">
        <v>0</v>
      </c>
      <c r="L99" s="183">
        <v>0</v>
      </c>
      <c r="M99" s="183">
        <v>0</v>
      </c>
      <c r="N99" s="185">
        <f t="shared" si="7"/>
        <v>0</v>
      </c>
      <c r="O99" s="185" t="str">
        <f t="shared" si="9"/>
        <v>N.A.</v>
      </c>
      <c r="P99" s="37">
        <v>0</v>
      </c>
      <c r="Q99" s="37">
        <v>0</v>
      </c>
      <c r="R99" s="38">
        <f t="shared" si="8"/>
        <v>0</v>
      </c>
      <c r="S99" s="37">
        <v>0</v>
      </c>
      <c r="T99" s="37">
        <v>0</v>
      </c>
      <c r="U99" s="38">
        <f t="shared" si="10"/>
        <v>0</v>
      </c>
    </row>
    <row r="100" spans="1:21" s="39" customFormat="1" ht="18" customHeight="1" x14ac:dyDescent="0.25">
      <c r="A100" s="181">
        <v>90</v>
      </c>
      <c r="B100" s="182" t="s">
        <v>192</v>
      </c>
      <c r="C100" s="182" t="s">
        <v>207</v>
      </c>
      <c r="D100" s="183">
        <v>0</v>
      </c>
      <c r="E100" s="184">
        <v>0</v>
      </c>
      <c r="F100" s="183">
        <v>0</v>
      </c>
      <c r="G100" s="183">
        <v>0</v>
      </c>
      <c r="H100" s="185">
        <f t="shared" si="6"/>
        <v>0</v>
      </c>
      <c r="I100" s="185"/>
      <c r="J100" s="183">
        <v>0</v>
      </c>
      <c r="K100" s="185">
        <v>0</v>
      </c>
      <c r="L100" s="183">
        <v>0</v>
      </c>
      <c r="M100" s="183">
        <v>0</v>
      </c>
      <c r="N100" s="185">
        <f t="shared" si="7"/>
        <v>0</v>
      </c>
      <c r="O100" s="185" t="str">
        <f t="shared" si="9"/>
        <v>N.A.</v>
      </c>
      <c r="P100" s="37">
        <v>0</v>
      </c>
      <c r="Q100" s="37">
        <v>0</v>
      </c>
      <c r="R100" s="38">
        <f t="shared" si="8"/>
        <v>0</v>
      </c>
      <c r="S100" s="37">
        <v>0</v>
      </c>
      <c r="T100" s="37">
        <v>0</v>
      </c>
      <c r="U100" s="38">
        <f t="shared" si="10"/>
        <v>0</v>
      </c>
    </row>
    <row r="101" spans="1:21" s="39" customFormat="1" ht="18" customHeight="1" x14ac:dyDescent="0.25">
      <c r="A101" s="181">
        <v>91</v>
      </c>
      <c r="B101" s="182" t="s">
        <v>192</v>
      </c>
      <c r="C101" s="182" t="s">
        <v>208</v>
      </c>
      <c r="D101" s="183">
        <v>0</v>
      </c>
      <c r="E101" s="184">
        <v>0</v>
      </c>
      <c r="F101" s="183">
        <v>0</v>
      </c>
      <c r="G101" s="183">
        <v>0</v>
      </c>
      <c r="H101" s="185">
        <f t="shared" si="6"/>
        <v>0</v>
      </c>
      <c r="I101" s="185"/>
      <c r="J101" s="183">
        <v>0</v>
      </c>
      <c r="K101" s="185">
        <v>0</v>
      </c>
      <c r="L101" s="183">
        <v>0</v>
      </c>
      <c r="M101" s="183">
        <v>0</v>
      </c>
      <c r="N101" s="185">
        <f t="shared" si="7"/>
        <v>0</v>
      </c>
      <c r="O101" s="185" t="str">
        <f t="shared" si="9"/>
        <v>N.A.</v>
      </c>
      <c r="P101" s="37">
        <v>0</v>
      </c>
      <c r="Q101" s="37">
        <v>0</v>
      </c>
      <c r="R101" s="38">
        <f t="shared" si="8"/>
        <v>0</v>
      </c>
      <c r="S101" s="37">
        <v>0</v>
      </c>
      <c r="T101" s="37">
        <v>0</v>
      </c>
      <c r="U101" s="38">
        <f t="shared" si="10"/>
        <v>0</v>
      </c>
    </row>
    <row r="102" spans="1:21" s="39" customFormat="1" ht="18" customHeight="1" x14ac:dyDescent="0.25">
      <c r="A102" s="181">
        <v>92</v>
      </c>
      <c r="B102" s="182" t="s">
        <v>192</v>
      </c>
      <c r="C102" s="182" t="s">
        <v>209</v>
      </c>
      <c r="D102" s="183">
        <v>0</v>
      </c>
      <c r="E102" s="184">
        <v>0</v>
      </c>
      <c r="F102" s="183">
        <v>0</v>
      </c>
      <c r="G102" s="183">
        <v>0</v>
      </c>
      <c r="H102" s="185">
        <f t="shared" si="6"/>
        <v>0</v>
      </c>
      <c r="I102" s="185"/>
      <c r="J102" s="183">
        <v>0</v>
      </c>
      <c r="K102" s="185">
        <v>0</v>
      </c>
      <c r="L102" s="183">
        <v>0</v>
      </c>
      <c r="M102" s="183">
        <v>0</v>
      </c>
      <c r="N102" s="185">
        <f t="shared" si="7"/>
        <v>0</v>
      </c>
      <c r="O102" s="185" t="str">
        <f t="shared" si="9"/>
        <v>N.A.</v>
      </c>
      <c r="P102" s="37">
        <v>0</v>
      </c>
      <c r="Q102" s="37">
        <v>0</v>
      </c>
      <c r="R102" s="38">
        <f t="shared" si="8"/>
        <v>0</v>
      </c>
      <c r="S102" s="37">
        <v>0</v>
      </c>
      <c r="T102" s="37">
        <v>0</v>
      </c>
      <c r="U102" s="38">
        <f t="shared" si="10"/>
        <v>0</v>
      </c>
    </row>
    <row r="103" spans="1:21" s="39" customFormat="1" ht="18" customHeight="1" x14ac:dyDescent="0.25">
      <c r="A103" s="181">
        <v>93</v>
      </c>
      <c r="B103" s="182" t="s">
        <v>192</v>
      </c>
      <c r="C103" s="182" t="s">
        <v>210</v>
      </c>
      <c r="D103" s="183">
        <v>0</v>
      </c>
      <c r="E103" s="184">
        <v>0</v>
      </c>
      <c r="F103" s="183">
        <v>0</v>
      </c>
      <c r="G103" s="183">
        <v>0</v>
      </c>
      <c r="H103" s="185">
        <f t="shared" si="6"/>
        <v>0</v>
      </c>
      <c r="I103" s="185"/>
      <c r="J103" s="183">
        <v>0</v>
      </c>
      <c r="K103" s="185">
        <v>0</v>
      </c>
      <c r="L103" s="183">
        <v>0</v>
      </c>
      <c r="M103" s="183">
        <v>0</v>
      </c>
      <c r="N103" s="185">
        <f t="shared" si="7"/>
        <v>0</v>
      </c>
      <c r="O103" s="185" t="str">
        <f t="shared" si="9"/>
        <v>N.A.</v>
      </c>
      <c r="P103" s="37">
        <v>0</v>
      </c>
      <c r="Q103" s="37">
        <v>0</v>
      </c>
      <c r="R103" s="38">
        <f t="shared" si="8"/>
        <v>0</v>
      </c>
      <c r="S103" s="37">
        <v>0</v>
      </c>
      <c r="T103" s="37">
        <v>0</v>
      </c>
      <c r="U103" s="38">
        <f t="shared" si="10"/>
        <v>0</v>
      </c>
    </row>
    <row r="104" spans="1:21" s="39" customFormat="1" ht="18" customHeight="1" x14ac:dyDescent="0.25">
      <c r="A104" s="181">
        <v>94</v>
      </c>
      <c r="B104" s="182" t="s">
        <v>192</v>
      </c>
      <c r="C104" s="182" t="s">
        <v>211</v>
      </c>
      <c r="D104" s="183">
        <v>0</v>
      </c>
      <c r="E104" s="184">
        <v>0</v>
      </c>
      <c r="F104" s="183">
        <v>0</v>
      </c>
      <c r="G104" s="183">
        <v>0</v>
      </c>
      <c r="H104" s="185">
        <f t="shared" si="6"/>
        <v>0</v>
      </c>
      <c r="I104" s="185"/>
      <c r="J104" s="183">
        <v>0</v>
      </c>
      <c r="K104" s="185">
        <v>0</v>
      </c>
      <c r="L104" s="183">
        <v>0</v>
      </c>
      <c r="M104" s="183">
        <v>0</v>
      </c>
      <c r="N104" s="185">
        <f t="shared" si="7"/>
        <v>0</v>
      </c>
      <c r="O104" s="185" t="str">
        <f t="shared" si="9"/>
        <v>N.A.</v>
      </c>
      <c r="P104" s="37">
        <v>0</v>
      </c>
      <c r="Q104" s="37">
        <v>0</v>
      </c>
      <c r="R104" s="38">
        <f t="shared" si="8"/>
        <v>0</v>
      </c>
      <c r="S104" s="37">
        <v>0</v>
      </c>
      <c r="T104" s="37">
        <v>0</v>
      </c>
      <c r="U104" s="38">
        <f t="shared" si="10"/>
        <v>0</v>
      </c>
    </row>
    <row r="105" spans="1:21" s="39" customFormat="1" ht="18" customHeight="1" x14ac:dyDescent="0.25">
      <c r="A105" s="181">
        <v>95</v>
      </c>
      <c r="B105" s="182" t="s">
        <v>129</v>
      </c>
      <c r="C105" s="182" t="s">
        <v>212</v>
      </c>
      <c r="D105" s="183">
        <v>0</v>
      </c>
      <c r="E105" s="184">
        <v>0</v>
      </c>
      <c r="F105" s="183">
        <v>0</v>
      </c>
      <c r="G105" s="183">
        <v>0</v>
      </c>
      <c r="H105" s="185">
        <f t="shared" si="6"/>
        <v>0</v>
      </c>
      <c r="I105" s="185"/>
      <c r="J105" s="183">
        <v>0</v>
      </c>
      <c r="K105" s="185">
        <v>0</v>
      </c>
      <c r="L105" s="183">
        <v>0</v>
      </c>
      <c r="M105" s="183">
        <v>0</v>
      </c>
      <c r="N105" s="185">
        <f t="shared" si="7"/>
        <v>0</v>
      </c>
      <c r="O105" s="185" t="str">
        <f t="shared" si="9"/>
        <v>N.A.</v>
      </c>
      <c r="P105" s="37">
        <v>0</v>
      </c>
      <c r="Q105" s="37">
        <v>0</v>
      </c>
      <c r="R105" s="38">
        <f t="shared" si="8"/>
        <v>0</v>
      </c>
      <c r="S105" s="37">
        <v>0</v>
      </c>
      <c r="T105" s="37">
        <v>0</v>
      </c>
      <c r="U105" s="38">
        <f t="shared" si="10"/>
        <v>0</v>
      </c>
    </row>
    <row r="106" spans="1:21" s="39" customFormat="1" ht="18" customHeight="1" x14ac:dyDescent="0.25">
      <c r="A106" s="181">
        <v>98</v>
      </c>
      <c r="B106" s="182" t="s">
        <v>129</v>
      </c>
      <c r="C106" s="182" t="s">
        <v>213</v>
      </c>
      <c r="D106" s="183">
        <v>0</v>
      </c>
      <c r="E106" s="184">
        <v>0</v>
      </c>
      <c r="F106" s="183">
        <v>0</v>
      </c>
      <c r="G106" s="183">
        <v>0</v>
      </c>
      <c r="H106" s="185">
        <f t="shared" si="6"/>
        <v>0</v>
      </c>
      <c r="I106" s="185"/>
      <c r="J106" s="183">
        <v>0</v>
      </c>
      <c r="K106" s="185">
        <v>0</v>
      </c>
      <c r="L106" s="183">
        <v>0</v>
      </c>
      <c r="M106" s="183">
        <v>0</v>
      </c>
      <c r="N106" s="185">
        <f t="shared" si="7"/>
        <v>0</v>
      </c>
      <c r="O106" s="185" t="str">
        <f t="shared" si="9"/>
        <v>N.A.</v>
      </c>
      <c r="P106" s="37">
        <v>0</v>
      </c>
      <c r="Q106" s="37">
        <v>0</v>
      </c>
      <c r="R106" s="38">
        <f t="shared" si="8"/>
        <v>0</v>
      </c>
      <c r="S106" s="37">
        <v>0</v>
      </c>
      <c r="T106" s="37">
        <v>0</v>
      </c>
      <c r="U106" s="38">
        <f t="shared" si="10"/>
        <v>0</v>
      </c>
    </row>
    <row r="107" spans="1:21" s="39" customFormat="1" ht="18" customHeight="1" x14ac:dyDescent="0.25">
      <c r="A107" s="181">
        <v>99</v>
      </c>
      <c r="B107" s="182" t="s">
        <v>129</v>
      </c>
      <c r="C107" s="182" t="s">
        <v>214</v>
      </c>
      <c r="D107" s="183">
        <v>0</v>
      </c>
      <c r="E107" s="184">
        <v>0</v>
      </c>
      <c r="F107" s="183">
        <v>0</v>
      </c>
      <c r="G107" s="183">
        <v>0</v>
      </c>
      <c r="H107" s="185">
        <f t="shared" si="6"/>
        <v>0</v>
      </c>
      <c r="I107" s="185"/>
      <c r="J107" s="183">
        <v>0</v>
      </c>
      <c r="K107" s="185">
        <v>0</v>
      </c>
      <c r="L107" s="183">
        <v>0</v>
      </c>
      <c r="M107" s="183">
        <v>0</v>
      </c>
      <c r="N107" s="185">
        <f t="shared" si="7"/>
        <v>0</v>
      </c>
      <c r="O107" s="185" t="str">
        <f t="shared" si="9"/>
        <v>N.A.</v>
      </c>
      <c r="P107" s="37">
        <v>0</v>
      </c>
      <c r="Q107" s="37">
        <v>0</v>
      </c>
      <c r="R107" s="38">
        <f t="shared" si="8"/>
        <v>0</v>
      </c>
      <c r="S107" s="37">
        <v>0</v>
      </c>
      <c r="T107" s="37">
        <v>0</v>
      </c>
      <c r="U107" s="38">
        <f t="shared" si="10"/>
        <v>0</v>
      </c>
    </row>
    <row r="108" spans="1:21" s="39" customFormat="1" ht="18" customHeight="1" x14ac:dyDescent="0.25">
      <c r="A108" s="181">
        <v>100</v>
      </c>
      <c r="B108" s="182" t="s">
        <v>215</v>
      </c>
      <c r="C108" s="182" t="s">
        <v>216</v>
      </c>
      <c r="D108" s="183">
        <v>0</v>
      </c>
      <c r="E108" s="184">
        <v>0</v>
      </c>
      <c r="F108" s="183">
        <v>0</v>
      </c>
      <c r="G108" s="183">
        <v>0</v>
      </c>
      <c r="H108" s="185">
        <f t="shared" si="6"/>
        <v>0</v>
      </c>
      <c r="I108" s="185"/>
      <c r="J108" s="183">
        <v>0</v>
      </c>
      <c r="K108" s="185">
        <v>0</v>
      </c>
      <c r="L108" s="183">
        <v>0</v>
      </c>
      <c r="M108" s="183">
        <v>0</v>
      </c>
      <c r="N108" s="185">
        <f t="shared" si="7"/>
        <v>0</v>
      </c>
      <c r="O108" s="185" t="str">
        <f t="shared" si="9"/>
        <v>N.A.</v>
      </c>
      <c r="P108" s="37">
        <v>0</v>
      </c>
      <c r="Q108" s="37">
        <v>0</v>
      </c>
      <c r="R108" s="38">
        <f t="shared" si="8"/>
        <v>0</v>
      </c>
      <c r="S108" s="37">
        <v>0</v>
      </c>
      <c r="T108" s="37">
        <v>0</v>
      </c>
      <c r="U108" s="38">
        <f t="shared" si="10"/>
        <v>0</v>
      </c>
    </row>
    <row r="109" spans="1:21" s="39" customFormat="1" ht="18" customHeight="1" x14ac:dyDescent="0.25">
      <c r="A109" s="181">
        <v>101</v>
      </c>
      <c r="B109" s="182" t="s">
        <v>215</v>
      </c>
      <c r="C109" s="182" t="s">
        <v>217</v>
      </c>
      <c r="D109" s="183">
        <v>0</v>
      </c>
      <c r="E109" s="184">
        <v>0</v>
      </c>
      <c r="F109" s="183">
        <v>0</v>
      </c>
      <c r="G109" s="183">
        <v>0</v>
      </c>
      <c r="H109" s="185">
        <f t="shared" si="6"/>
        <v>0</v>
      </c>
      <c r="I109" s="185"/>
      <c r="J109" s="183">
        <v>0</v>
      </c>
      <c r="K109" s="185">
        <v>0</v>
      </c>
      <c r="L109" s="183">
        <v>0</v>
      </c>
      <c r="M109" s="183">
        <v>0</v>
      </c>
      <c r="N109" s="185">
        <f t="shared" si="7"/>
        <v>0</v>
      </c>
      <c r="O109" s="185" t="str">
        <f t="shared" si="9"/>
        <v>N.A.</v>
      </c>
      <c r="P109" s="37">
        <v>0</v>
      </c>
      <c r="Q109" s="37">
        <v>0</v>
      </c>
      <c r="R109" s="38">
        <f t="shared" si="8"/>
        <v>0</v>
      </c>
      <c r="S109" s="37">
        <v>0</v>
      </c>
      <c r="T109" s="37">
        <v>0</v>
      </c>
      <c r="U109" s="38">
        <f t="shared" si="10"/>
        <v>0</v>
      </c>
    </row>
    <row r="110" spans="1:21" s="39" customFormat="1" ht="18" customHeight="1" x14ac:dyDescent="0.25">
      <c r="A110" s="181">
        <v>102</v>
      </c>
      <c r="B110" s="182" t="s">
        <v>215</v>
      </c>
      <c r="C110" s="182" t="s">
        <v>218</v>
      </c>
      <c r="D110" s="183">
        <v>0</v>
      </c>
      <c r="E110" s="184">
        <v>0</v>
      </c>
      <c r="F110" s="183">
        <v>0</v>
      </c>
      <c r="G110" s="183">
        <v>0</v>
      </c>
      <c r="H110" s="185">
        <f t="shared" si="6"/>
        <v>0</v>
      </c>
      <c r="I110" s="185"/>
      <c r="J110" s="183">
        <v>0</v>
      </c>
      <c r="K110" s="185">
        <v>0</v>
      </c>
      <c r="L110" s="183">
        <v>0</v>
      </c>
      <c r="M110" s="183">
        <v>0</v>
      </c>
      <c r="N110" s="185">
        <f t="shared" si="7"/>
        <v>0</v>
      </c>
      <c r="O110" s="185" t="str">
        <f t="shared" si="9"/>
        <v>N.A.</v>
      </c>
      <c r="P110" s="37">
        <v>0</v>
      </c>
      <c r="Q110" s="37">
        <v>0</v>
      </c>
      <c r="R110" s="38">
        <f t="shared" si="8"/>
        <v>0</v>
      </c>
      <c r="S110" s="37">
        <v>0</v>
      </c>
      <c r="T110" s="37">
        <v>0</v>
      </c>
      <c r="U110" s="38">
        <f t="shared" si="10"/>
        <v>0</v>
      </c>
    </row>
    <row r="111" spans="1:21" s="39" customFormat="1" ht="18" customHeight="1" x14ac:dyDescent="0.25">
      <c r="A111" s="181">
        <v>103</v>
      </c>
      <c r="B111" s="182" t="s">
        <v>215</v>
      </c>
      <c r="C111" s="182" t="s">
        <v>219</v>
      </c>
      <c r="D111" s="183">
        <v>0</v>
      </c>
      <c r="E111" s="184">
        <v>0</v>
      </c>
      <c r="F111" s="183">
        <v>0</v>
      </c>
      <c r="G111" s="183">
        <v>0</v>
      </c>
      <c r="H111" s="185">
        <f t="shared" si="6"/>
        <v>0</v>
      </c>
      <c r="I111" s="185"/>
      <c r="J111" s="183">
        <v>0</v>
      </c>
      <c r="K111" s="185">
        <v>0</v>
      </c>
      <c r="L111" s="183">
        <v>0</v>
      </c>
      <c r="M111" s="183">
        <v>0</v>
      </c>
      <c r="N111" s="185">
        <f t="shared" si="7"/>
        <v>0</v>
      </c>
      <c r="O111" s="185" t="str">
        <f t="shared" si="9"/>
        <v>N.A.</v>
      </c>
      <c r="P111" s="37">
        <v>0</v>
      </c>
      <c r="Q111" s="37">
        <v>0</v>
      </c>
      <c r="R111" s="38">
        <f t="shared" si="8"/>
        <v>0</v>
      </c>
      <c r="S111" s="37">
        <v>0</v>
      </c>
      <c r="T111" s="37">
        <v>0</v>
      </c>
      <c r="U111" s="38">
        <f t="shared" si="10"/>
        <v>0</v>
      </c>
    </row>
    <row r="112" spans="1:21" s="39" customFormat="1" ht="18" customHeight="1" x14ac:dyDescent="0.25">
      <c r="A112" s="181">
        <v>104</v>
      </c>
      <c r="B112" s="182" t="s">
        <v>215</v>
      </c>
      <c r="C112" s="182" t="s">
        <v>220</v>
      </c>
      <c r="D112" s="183">
        <v>1003.55625</v>
      </c>
      <c r="E112" s="184">
        <v>17.676348299999997</v>
      </c>
      <c r="F112" s="183">
        <v>0</v>
      </c>
      <c r="G112" s="183">
        <v>4.1038758400000006</v>
      </c>
      <c r="H112" s="185">
        <f t="shared" si="6"/>
        <v>981.77602586</v>
      </c>
      <c r="I112" s="185"/>
      <c r="J112" s="183">
        <v>42.996512855157242</v>
      </c>
      <c r="K112" s="185">
        <v>38.561011335644345</v>
      </c>
      <c r="L112" s="183">
        <v>0</v>
      </c>
      <c r="M112" s="183">
        <v>3.5924326400000002</v>
      </c>
      <c r="N112" s="185">
        <f t="shared" si="7"/>
        <v>0.84306887951289688</v>
      </c>
      <c r="O112" s="185">
        <f t="shared" si="9"/>
        <v>-99.914128186337166</v>
      </c>
      <c r="P112" s="37">
        <v>0.75589830000000002</v>
      </c>
      <c r="Q112" s="37">
        <v>16.920449999999999</v>
      </c>
      <c r="R112" s="38">
        <f t="shared" si="8"/>
        <v>17.676348299999997</v>
      </c>
      <c r="S112" s="37">
        <v>0.75589830000000002</v>
      </c>
      <c r="T112" s="37">
        <v>37.805113035644347</v>
      </c>
      <c r="U112" s="38">
        <f t="shared" si="10"/>
        <v>38.561011335644345</v>
      </c>
    </row>
    <row r="113" spans="1:21" s="39" customFormat="1" ht="18" customHeight="1" x14ac:dyDescent="0.25">
      <c r="A113" s="181">
        <v>105</v>
      </c>
      <c r="B113" s="182" t="s">
        <v>215</v>
      </c>
      <c r="C113" s="182" t="s">
        <v>221</v>
      </c>
      <c r="D113" s="183">
        <v>0</v>
      </c>
      <c r="E113" s="184">
        <v>0</v>
      </c>
      <c r="F113" s="183">
        <v>0</v>
      </c>
      <c r="G113" s="183">
        <v>0</v>
      </c>
      <c r="H113" s="185">
        <f t="shared" si="6"/>
        <v>0</v>
      </c>
      <c r="I113" s="185"/>
      <c r="J113" s="183">
        <v>0</v>
      </c>
      <c r="K113" s="185">
        <v>0</v>
      </c>
      <c r="L113" s="183">
        <v>0</v>
      </c>
      <c r="M113" s="183">
        <v>0</v>
      </c>
      <c r="N113" s="185">
        <f t="shared" si="7"/>
        <v>0</v>
      </c>
      <c r="O113" s="185" t="str">
        <f t="shared" si="9"/>
        <v>N.A.</v>
      </c>
      <c r="P113" s="37">
        <v>0</v>
      </c>
      <c r="Q113" s="37">
        <v>0</v>
      </c>
      <c r="R113" s="38">
        <f t="shared" si="8"/>
        <v>0</v>
      </c>
      <c r="S113" s="37">
        <v>0</v>
      </c>
      <c r="T113" s="37">
        <v>0</v>
      </c>
      <c r="U113" s="38">
        <f t="shared" si="10"/>
        <v>0</v>
      </c>
    </row>
    <row r="114" spans="1:21" s="39" customFormat="1" ht="18" customHeight="1" x14ac:dyDescent="0.25">
      <c r="A114" s="181">
        <v>106</v>
      </c>
      <c r="B114" s="182" t="s">
        <v>115</v>
      </c>
      <c r="C114" s="182" t="s">
        <v>222</v>
      </c>
      <c r="D114" s="183">
        <v>0</v>
      </c>
      <c r="E114" s="184">
        <v>0</v>
      </c>
      <c r="F114" s="183">
        <v>0</v>
      </c>
      <c r="G114" s="183">
        <v>0</v>
      </c>
      <c r="H114" s="185">
        <f t="shared" si="6"/>
        <v>0</v>
      </c>
      <c r="I114" s="185"/>
      <c r="J114" s="183">
        <v>0</v>
      </c>
      <c r="K114" s="185">
        <v>0</v>
      </c>
      <c r="L114" s="183">
        <v>0</v>
      </c>
      <c r="M114" s="183">
        <v>0</v>
      </c>
      <c r="N114" s="185">
        <f t="shared" si="7"/>
        <v>0</v>
      </c>
      <c r="O114" s="185" t="str">
        <f t="shared" si="9"/>
        <v>N.A.</v>
      </c>
      <c r="P114" s="37">
        <v>0</v>
      </c>
      <c r="Q114" s="37">
        <v>0</v>
      </c>
      <c r="R114" s="38">
        <f t="shared" si="8"/>
        <v>0</v>
      </c>
      <c r="S114" s="37">
        <v>0</v>
      </c>
      <c r="T114" s="37">
        <v>0</v>
      </c>
      <c r="U114" s="38">
        <f t="shared" si="10"/>
        <v>0</v>
      </c>
    </row>
    <row r="115" spans="1:21" s="39" customFormat="1" ht="18" customHeight="1" x14ac:dyDescent="0.25">
      <c r="A115" s="181">
        <v>107</v>
      </c>
      <c r="B115" s="182" t="s">
        <v>117</v>
      </c>
      <c r="C115" s="182" t="s">
        <v>223</v>
      </c>
      <c r="D115" s="183">
        <v>0</v>
      </c>
      <c r="E115" s="184">
        <v>0</v>
      </c>
      <c r="F115" s="183">
        <v>0</v>
      </c>
      <c r="G115" s="183">
        <v>0</v>
      </c>
      <c r="H115" s="185">
        <f t="shared" si="6"/>
        <v>0</v>
      </c>
      <c r="I115" s="185"/>
      <c r="J115" s="183">
        <v>0</v>
      </c>
      <c r="K115" s="185">
        <v>0</v>
      </c>
      <c r="L115" s="183">
        <v>0</v>
      </c>
      <c r="M115" s="183">
        <v>0</v>
      </c>
      <c r="N115" s="185">
        <f t="shared" si="7"/>
        <v>0</v>
      </c>
      <c r="O115" s="185" t="str">
        <f t="shared" si="9"/>
        <v>N.A.</v>
      </c>
      <c r="P115" s="37">
        <v>0</v>
      </c>
      <c r="Q115" s="37">
        <v>0</v>
      </c>
      <c r="R115" s="38">
        <f t="shared" si="8"/>
        <v>0</v>
      </c>
      <c r="S115" s="37">
        <v>0</v>
      </c>
      <c r="T115" s="37">
        <v>0</v>
      </c>
      <c r="U115" s="38">
        <f t="shared" si="10"/>
        <v>0</v>
      </c>
    </row>
    <row r="116" spans="1:21" s="39" customFormat="1" ht="18" customHeight="1" x14ac:dyDescent="0.25">
      <c r="A116" s="181">
        <v>108</v>
      </c>
      <c r="B116" s="182" t="s">
        <v>125</v>
      </c>
      <c r="C116" s="182" t="s">
        <v>224</v>
      </c>
      <c r="D116" s="183">
        <v>0</v>
      </c>
      <c r="E116" s="184">
        <v>0</v>
      </c>
      <c r="F116" s="183">
        <v>0</v>
      </c>
      <c r="G116" s="183">
        <v>0</v>
      </c>
      <c r="H116" s="185">
        <f t="shared" si="6"/>
        <v>0</v>
      </c>
      <c r="I116" s="185"/>
      <c r="J116" s="183">
        <v>0</v>
      </c>
      <c r="K116" s="185">
        <v>0</v>
      </c>
      <c r="L116" s="183">
        <v>0</v>
      </c>
      <c r="M116" s="183">
        <v>0</v>
      </c>
      <c r="N116" s="185">
        <f t="shared" si="7"/>
        <v>0</v>
      </c>
      <c r="O116" s="185" t="str">
        <f t="shared" si="9"/>
        <v>N.A.</v>
      </c>
      <c r="P116" s="37">
        <v>0</v>
      </c>
      <c r="Q116" s="37">
        <v>0</v>
      </c>
      <c r="R116" s="38">
        <f t="shared" si="8"/>
        <v>0</v>
      </c>
      <c r="S116" s="37">
        <v>0</v>
      </c>
      <c r="T116" s="37">
        <v>0</v>
      </c>
      <c r="U116" s="38">
        <f t="shared" si="10"/>
        <v>0</v>
      </c>
    </row>
    <row r="117" spans="1:21" s="39" customFormat="1" ht="18" customHeight="1" x14ac:dyDescent="0.25">
      <c r="A117" s="181">
        <v>110</v>
      </c>
      <c r="B117" s="182" t="s">
        <v>200</v>
      </c>
      <c r="C117" s="182" t="s">
        <v>225</v>
      </c>
      <c r="D117" s="183">
        <v>0</v>
      </c>
      <c r="E117" s="184">
        <v>0</v>
      </c>
      <c r="F117" s="183">
        <v>0</v>
      </c>
      <c r="G117" s="183">
        <v>0</v>
      </c>
      <c r="H117" s="185">
        <f t="shared" si="6"/>
        <v>0</v>
      </c>
      <c r="I117" s="185"/>
      <c r="J117" s="183">
        <v>0</v>
      </c>
      <c r="K117" s="185">
        <v>0</v>
      </c>
      <c r="L117" s="183">
        <v>0</v>
      </c>
      <c r="M117" s="183">
        <v>0</v>
      </c>
      <c r="N117" s="185">
        <f t="shared" si="7"/>
        <v>0</v>
      </c>
      <c r="O117" s="185" t="str">
        <f t="shared" si="9"/>
        <v>N.A.</v>
      </c>
      <c r="P117" s="37">
        <v>0</v>
      </c>
      <c r="Q117" s="37">
        <v>0</v>
      </c>
      <c r="R117" s="38">
        <f t="shared" si="8"/>
        <v>0</v>
      </c>
      <c r="S117" s="37">
        <v>0</v>
      </c>
      <c r="T117" s="37">
        <v>0</v>
      </c>
      <c r="U117" s="38">
        <f t="shared" si="10"/>
        <v>0</v>
      </c>
    </row>
    <row r="118" spans="1:21" s="39" customFormat="1" ht="18" customHeight="1" x14ac:dyDescent="0.25">
      <c r="A118" s="181">
        <v>111</v>
      </c>
      <c r="B118" s="182" t="s">
        <v>192</v>
      </c>
      <c r="C118" s="182" t="s">
        <v>226</v>
      </c>
      <c r="D118" s="183">
        <v>0</v>
      </c>
      <c r="E118" s="184">
        <v>0</v>
      </c>
      <c r="F118" s="183">
        <v>0</v>
      </c>
      <c r="G118" s="183">
        <v>0</v>
      </c>
      <c r="H118" s="185">
        <f t="shared" si="6"/>
        <v>0</v>
      </c>
      <c r="I118" s="185"/>
      <c r="J118" s="183">
        <v>0</v>
      </c>
      <c r="K118" s="185">
        <v>0</v>
      </c>
      <c r="L118" s="183">
        <v>0</v>
      </c>
      <c r="M118" s="183">
        <v>0</v>
      </c>
      <c r="N118" s="185">
        <f t="shared" si="7"/>
        <v>0</v>
      </c>
      <c r="O118" s="185" t="str">
        <f t="shared" si="9"/>
        <v>N.A.</v>
      </c>
      <c r="P118" s="37">
        <v>0</v>
      </c>
      <c r="Q118" s="37">
        <v>0</v>
      </c>
      <c r="R118" s="38">
        <f t="shared" si="8"/>
        <v>0</v>
      </c>
      <c r="S118" s="37">
        <v>0</v>
      </c>
      <c r="T118" s="37">
        <v>0</v>
      </c>
      <c r="U118" s="38">
        <f t="shared" si="10"/>
        <v>0</v>
      </c>
    </row>
    <row r="119" spans="1:21" s="39" customFormat="1" ht="18" customHeight="1" x14ac:dyDescent="0.25">
      <c r="A119" s="181">
        <v>112</v>
      </c>
      <c r="B119" s="182" t="s">
        <v>192</v>
      </c>
      <c r="C119" s="182" t="s">
        <v>227</v>
      </c>
      <c r="D119" s="183">
        <v>0</v>
      </c>
      <c r="E119" s="184">
        <v>0</v>
      </c>
      <c r="F119" s="183">
        <v>0</v>
      </c>
      <c r="G119" s="183">
        <v>0</v>
      </c>
      <c r="H119" s="185">
        <f t="shared" si="6"/>
        <v>0</v>
      </c>
      <c r="I119" s="185"/>
      <c r="J119" s="183">
        <v>0</v>
      </c>
      <c r="K119" s="185">
        <v>0</v>
      </c>
      <c r="L119" s="183">
        <v>0</v>
      </c>
      <c r="M119" s="183">
        <v>0</v>
      </c>
      <c r="N119" s="185">
        <f t="shared" si="7"/>
        <v>0</v>
      </c>
      <c r="O119" s="185" t="str">
        <f t="shared" si="9"/>
        <v>N.A.</v>
      </c>
      <c r="P119" s="37">
        <v>0</v>
      </c>
      <c r="Q119" s="37">
        <v>0</v>
      </c>
      <c r="R119" s="38">
        <f t="shared" si="8"/>
        <v>0</v>
      </c>
      <c r="S119" s="37">
        <v>0</v>
      </c>
      <c r="T119" s="37">
        <v>0</v>
      </c>
      <c r="U119" s="38">
        <f t="shared" si="10"/>
        <v>0</v>
      </c>
    </row>
    <row r="120" spans="1:21" s="39" customFormat="1" ht="18" customHeight="1" x14ac:dyDescent="0.25">
      <c r="A120" s="181">
        <v>113</v>
      </c>
      <c r="B120" s="182" t="s">
        <v>200</v>
      </c>
      <c r="C120" s="182" t="s">
        <v>228</v>
      </c>
      <c r="D120" s="183">
        <v>0</v>
      </c>
      <c r="E120" s="184">
        <v>0</v>
      </c>
      <c r="F120" s="183">
        <v>0</v>
      </c>
      <c r="G120" s="183">
        <v>0</v>
      </c>
      <c r="H120" s="185">
        <f t="shared" si="6"/>
        <v>0</v>
      </c>
      <c r="I120" s="185"/>
      <c r="J120" s="183">
        <v>0</v>
      </c>
      <c r="K120" s="185">
        <v>0</v>
      </c>
      <c r="L120" s="183">
        <v>0</v>
      </c>
      <c r="M120" s="183">
        <v>0</v>
      </c>
      <c r="N120" s="185">
        <f t="shared" si="7"/>
        <v>0</v>
      </c>
      <c r="O120" s="185" t="str">
        <f t="shared" si="9"/>
        <v>N.A.</v>
      </c>
      <c r="P120" s="37">
        <v>0</v>
      </c>
      <c r="Q120" s="37">
        <v>0</v>
      </c>
      <c r="R120" s="38">
        <f t="shared" si="8"/>
        <v>0</v>
      </c>
      <c r="S120" s="37">
        <v>0</v>
      </c>
      <c r="T120" s="37">
        <v>0</v>
      </c>
      <c r="U120" s="38">
        <f t="shared" si="10"/>
        <v>0</v>
      </c>
    </row>
    <row r="121" spans="1:21" s="39" customFormat="1" ht="18" customHeight="1" x14ac:dyDescent="0.25">
      <c r="A121" s="181">
        <v>114</v>
      </c>
      <c r="B121" s="182" t="s">
        <v>200</v>
      </c>
      <c r="C121" s="182" t="s">
        <v>229</v>
      </c>
      <c r="D121" s="183">
        <v>0</v>
      </c>
      <c r="E121" s="184">
        <v>0</v>
      </c>
      <c r="F121" s="183">
        <v>0</v>
      </c>
      <c r="G121" s="183">
        <v>0</v>
      </c>
      <c r="H121" s="185">
        <f t="shared" si="6"/>
        <v>0</v>
      </c>
      <c r="I121" s="185"/>
      <c r="J121" s="183">
        <v>0</v>
      </c>
      <c r="K121" s="185">
        <v>0</v>
      </c>
      <c r="L121" s="183">
        <v>0</v>
      </c>
      <c r="M121" s="183">
        <v>0</v>
      </c>
      <c r="N121" s="185">
        <f t="shared" si="7"/>
        <v>0</v>
      </c>
      <c r="O121" s="185" t="str">
        <f t="shared" si="9"/>
        <v>N.A.</v>
      </c>
      <c r="P121" s="37">
        <v>0</v>
      </c>
      <c r="Q121" s="37">
        <v>0</v>
      </c>
      <c r="R121" s="38">
        <f t="shared" si="8"/>
        <v>0</v>
      </c>
      <c r="S121" s="37">
        <v>0</v>
      </c>
      <c r="T121" s="37">
        <v>0</v>
      </c>
      <c r="U121" s="38">
        <f t="shared" si="10"/>
        <v>0</v>
      </c>
    </row>
    <row r="122" spans="1:21" s="39" customFormat="1" ht="18" customHeight="1" x14ac:dyDescent="0.25">
      <c r="A122" s="181">
        <v>117</v>
      </c>
      <c r="B122" s="182" t="s">
        <v>200</v>
      </c>
      <c r="C122" s="182" t="s">
        <v>230</v>
      </c>
      <c r="D122" s="183">
        <v>0</v>
      </c>
      <c r="E122" s="184">
        <v>0</v>
      </c>
      <c r="F122" s="183">
        <v>0</v>
      </c>
      <c r="G122" s="183">
        <v>0</v>
      </c>
      <c r="H122" s="185">
        <f t="shared" si="6"/>
        <v>0</v>
      </c>
      <c r="I122" s="185"/>
      <c r="J122" s="183">
        <v>0</v>
      </c>
      <c r="K122" s="185">
        <v>0</v>
      </c>
      <c r="L122" s="183">
        <v>0</v>
      </c>
      <c r="M122" s="183">
        <v>0</v>
      </c>
      <c r="N122" s="185">
        <f t="shared" si="7"/>
        <v>0</v>
      </c>
      <c r="O122" s="185" t="str">
        <f t="shared" si="9"/>
        <v>N.A.</v>
      </c>
      <c r="P122" s="37">
        <v>0</v>
      </c>
      <c r="Q122" s="37">
        <v>0</v>
      </c>
      <c r="R122" s="38">
        <f t="shared" si="8"/>
        <v>0</v>
      </c>
      <c r="S122" s="37">
        <v>0</v>
      </c>
      <c r="T122" s="37">
        <v>0</v>
      </c>
      <c r="U122" s="38">
        <f t="shared" si="10"/>
        <v>0</v>
      </c>
    </row>
    <row r="123" spans="1:21" s="39" customFormat="1" ht="18" customHeight="1" x14ac:dyDescent="0.25">
      <c r="A123" s="181">
        <v>118</v>
      </c>
      <c r="B123" s="182" t="s">
        <v>192</v>
      </c>
      <c r="C123" s="182" t="s">
        <v>231</v>
      </c>
      <c r="D123" s="183">
        <v>0</v>
      </c>
      <c r="E123" s="184">
        <v>0</v>
      </c>
      <c r="F123" s="183">
        <v>0</v>
      </c>
      <c r="G123" s="183">
        <v>0</v>
      </c>
      <c r="H123" s="185">
        <f t="shared" si="6"/>
        <v>0</v>
      </c>
      <c r="I123" s="185"/>
      <c r="J123" s="183">
        <v>0</v>
      </c>
      <c r="K123" s="185">
        <v>0</v>
      </c>
      <c r="L123" s="183">
        <v>0</v>
      </c>
      <c r="M123" s="183">
        <v>0</v>
      </c>
      <c r="N123" s="185">
        <f t="shared" si="7"/>
        <v>0</v>
      </c>
      <c r="O123" s="185" t="str">
        <f t="shared" si="9"/>
        <v>N.A.</v>
      </c>
      <c r="P123" s="37">
        <v>0</v>
      </c>
      <c r="Q123" s="37">
        <v>0</v>
      </c>
      <c r="R123" s="38">
        <f t="shared" si="8"/>
        <v>0</v>
      </c>
      <c r="S123" s="37">
        <v>0</v>
      </c>
      <c r="T123" s="37">
        <v>0</v>
      </c>
      <c r="U123" s="38">
        <f t="shared" si="10"/>
        <v>0</v>
      </c>
    </row>
    <row r="124" spans="1:21" s="39" customFormat="1" ht="18" customHeight="1" x14ac:dyDescent="0.25">
      <c r="A124" s="181">
        <v>122</v>
      </c>
      <c r="B124" s="182" t="s">
        <v>129</v>
      </c>
      <c r="C124" s="182" t="s">
        <v>232</v>
      </c>
      <c r="D124" s="183">
        <v>0</v>
      </c>
      <c r="E124" s="184">
        <v>0</v>
      </c>
      <c r="F124" s="183">
        <v>0</v>
      </c>
      <c r="G124" s="183">
        <v>0</v>
      </c>
      <c r="H124" s="185">
        <f t="shared" si="6"/>
        <v>0</v>
      </c>
      <c r="I124" s="185"/>
      <c r="J124" s="183">
        <v>0</v>
      </c>
      <c r="K124" s="185">
        <v>0</v>
      </c>
      <c r="L124" s="183">
        <v>0</v>
      </c>
      <c r="M124" s="183">
        <v>0</v>
      </c>
      <c r="N124" s="185">
        <f t="shared" si="7"/>
        <v>0</v>
      </c>
      <c r="O124" s="185" t="str">
        <f t="shared" si="9"/>
        <v>N.A.</v>
      </c>
      <c r="P124" s="37">
        <v>0</v>
      </c>
      <c r="Q124" s="37">
        <v>0</v>
      </c>
      <c r="R124" s="38">
        <f t="shared" si="8"/>
        <v>0</v>
      </c>
      <c r="S124" s="37">
        <v>0</v>
      </c>
      <c r="T124" s="37">
        <v>0</v>
      </c>
      <c r="U124" s="38">
        <f t="shared" si="10"/>
        <v>0</v>
      </c>
    </row>
    <row r="125" spans="1:21" s="39" customFormat="1" ht="18" customHeight="1" x14ac:dyDescent="0.25">
      <c r="A125" s="181">
        <v>123</v>
      </c>
      <c r="B125" s="182" t="s">
        <v>233</v>
      </c>
      <c r="C125" s="182" t="s">
        <v>234</v>
      </c>
      <c r="D125" s="183">
        <v>0</v>
      </c>
      <c r="E125" s="184">
        <v>0</v>
      </c>
      <c r="F125" s="183">
        <v>0</v>
      </c>
      <c r="G125" s="183">
        <v>0</v>
      </c>
      <c r="H125" s="185">
        <f t="shared" si="6"/>
        <v>0</v>
      </c>
      <c r="I125" s="185"/>
      <c r="J125" s="183">
        <v>0</v>
      </c>
      <c r="K125" s="185">
        <v>0</v>
      </c>
      <c r="L125" s="183">
        <v>0</v>
      </c>
      <c r="M125" s="183">
        <v>0</v>
      </c>
      <c r="N125" s="185">
        <f t="shared" si="7"/>
        <v>0</v>
      </c>
      <c r="O125" s="185" t="str">
        <f t="shared" si="9"/>
        <v>N.A.</v>
      </c>
      <c r="P125" s="37">
        <v>0</v>
      </c>
      <c r="Q125" s="37">
        <v>0</v>
      </c>
      <c r="R125" s="38">
        <f t="shared" si="8"/>
        <v>0</v>
      </c>
      <c r="S125" s="37">
        <v>0</v>
      </c>
      <c r="T125" s="37">
        <v>0</v>
      </c>
      <c r="U125" s="38">
        <f t="shared" si="10"/>
        <v>0</v>
      </c>
    </row>
    <row r="126" spans="1:21" s="39" customFormat="1" ht="18" customHeight="1" x14ac:dyDescent="0.25">
      <c r="A126" s="181">
        <v>124</v>
      </c>
      <c r="B126" s="182" t="s">
        <v>129</v>
      </c>
      <c r="C126" s="182" t="s">
        <v>235</v>
      </c>
      <c r="D126" s="183">
        <v>0</v>
      </c>
      <c r="E126" s="184">
        <v>0</v>
      </c>
      <c r="F126" s="183">
        <v>0</v>
      </c>
      <c r="G126" s="183">
        <v>0</v>
      </c>
      <c r="H126" s="185">
        <f t="shared" si="6"/>
        <v>0</v>
      </c>
      <c r="I126" s="185"/>
      <c r="J126" s="183">
        <v>0</v>
      </c>
      <c r="K126" s="185">
        <v>0</v>
      </c>
      <c r="L126" s="183">
        <v>0</v>
      </c>
      <c r="M126" s="183">
        <v>0</v>
      </c>
      <c r="N126" s="185">
        <f t="shared" si="7"/>
        <v>0</v>
      </c>
      <c r="O126" s="185" t="str">
        <f t="shared" si="9"/>
        <v>N.A.</v>
      </c>
      <c r="P126" s="37">
        <v>0</v>
      </c>
      <c r="Q126" s="37">
        <v>0</v>
      </c>
      <c r="R126" s="38">
        <f t="shared" si="8"/>
        <v>0</v>
      </c>
      <c r="S126" s="37">
        <v>0</v>
      </c>
      <c r="T126" s="37">
        <v>0</v>
      </c>
      <c r="U126" s="38">
        <f t="shared" si="10"/>
        <v>0</v>
      </c>
    </row>
    <row r="127" spans="1:21" s="39" customFormat="1" ht="18" customHeight="1" x14ac:dyDescent="0.25">
      <c r="A127" s="181">
        <v>126</v>
      </c>
      <c r="B127" s="182" t="s">
        <v>215</v>
      </c>
      <c r="C127" s="182" t="s">
        <v>236</v>
      </c>
      <c r="D127" s="183">
        <v>0</v>
      </c>
      <c r="E127" s="184">
        <v>0</v>
      </c>
      <c r="F127" s="183">
        <v>0</v>
      </c>
      <c r="G127" s="183">
        <v>0</v>
      </c>
      <c r="H127" s="185">
        <f t="shared" si="6"/>
        <v>0</v>
      </c>
      <c r="I127" s="185"/>
      <c r="J127" s="183">
        <v>0</v>
      </c>
      <c r="K127" s="185">
        <v>0</v>
      </c>
      <c r="L127" s="183">
        <v>0</v>
      </c>
      <c r="M127" s="183">
        <v>0</v>
      </c>
      <c r="N127" s="185">
        <f t="shared" si="7"/>
        <v>0</v>
      </c>
      <c r="O127" s="185" t="str">
        <f t="shared" si="9"/>
        <v>N.A.</v>
      </c>
      <c r="P127" s="37">
        <v>0</v>
      </c>
      <c r="Q127" s="37">
        <v>0</v>
      </c>
      <c r="R127" s="38">
        <f t="shared" si="8"/>
        <v>0</v>
      </c>
      <c r="S127" s="37">
        <v>0</v>
      </c>
      <c r="T127" s="37">
        <v>0</v>
      </c>
      <c r="U127" s="38">
        <f t="shared" si="10"/>
        <v>0</v>
      </c>
    </row>
    <row r="128" spans="1:21" s="39" customFormat="1" ht="18" customHeight="1" x14ac:dyDescent="0.25">
      <c r="A128" s="181">
        <v>127</v>
      </c>
      <c r="B128" s="182" t="s">
        <v>237</v>
      </c>
      <c r="C128" s="182" t="s">
        <v>238</v>
      </c>
      <c r="D128" s="183">
        <v>0</v>
      </c>
      <c r="E128" s="184">
        <v>0</v>
      </c>
      <c r="F128" s="183">
        <v>0</v>
      </c>
      <c r="G128" s="183">
        <v>0</v>
      </c>
      <c r="H128" s="185">
        <f t="shared" si="6"/>
        <v>0</v>
      </c>
      <c r="I128" s="185"/>
      <c r="J128" s="183">
        <v>0</v>
      </c>
      <c r="K128" s="185">
        <v>0</v>
      </c>
      <c r="L128" s="183">
        <v>0</v>
      </c>
      <c r="M128" s="183">
        <v>0</v>
      </c>
      <c r="N128" s="185">
        <f t="shared" si="7"/>
        <v>0</v>
      </c>
      <c r="O128" s="185" t="str">
        <f t="shared" si="9"/>
        <v>N.A.</v>
      </c>
      <c r="P128" s="37">
        <v>0</v>
      </c>
      <c r="Q128" s="37">
        <v>0</v>
      </c>
      <c r="R128" s="38">
        <f t="shared" si="8"/>
        <v>0</v>
      </c>
      <c r="S128" s="37">
        <v>0</v>
      </c>
      <c r="T128" s="37">
        <v>0</v>
      </c>
      <c r="U128" s="38">
        <f t="shared" si="10"/>
        <v>0</v>
      </c>
    </row>
    <row r="129" spans="1:21" s="39" customFormat="1" ht="18" customHeight="1" x14ac:dyDescent="0.25">
      <c r="A129" s="181">
        <v>128</v>
      </c>
      <c r="B129" s="182" t="s">
        <v>215</v>
      </c>
      <c r="C129" s="182" t="s">
        <v>239</v>
      </c>
      <c r="D129" s="183">
        <v>0</v>
      </c>
      <c r="E129" s="184">
        <v>0</v>
      </c>
      <c r="F129" s="183">
        <v>0</v>
      </c>
      <c r="G129" s="183">
        <v>0</v>
      </c>
      <c r="H129" s="185">
        <f t="shared" si="6"/>
        <v>0</v>
      </c>
      <c r="I129" s="185"/>
      <c r="J129" s="183">
        <v>0</v>
      </c>
      <c r="K129" s="185">
        <v>0</v>
      </c>
      <c r="L129" s="183">
        <v>0</v>
      </c>
      <c r="M129" s="183">
        <v>0</v>
      </c>
      <c r="N129" s="185">
        <f t="shared" si="7"/>
        <v>0</v>
      </c>
      <c r="O129" s="185" t="str">
        <f t="shared" si="9"/>
        <v>N.A.</v>
      </c>
      <c r="P129" s="37">
        <v>0</v>
      </c>
      <c r="Q129" s="37">
        <v>0</v>
      </c>
      <c r="R129" s="38">
        <f t="shared" si="8"/>
        <v>0</v>
      </c>
      <c r="S129" s="37">
        <v>0</v>
      </c>
      <c r="T129" s="37">
        <v>0</v>
      </c>
      <c r="U129" s="38">
        <f t="shared" si="10"/>
        <v>0</v>
      </c>
    </row>
    <row r="130" spans="1:21" s="39" customFormat="1" ht="18" customHeight="1" x14ac:dyDescent="0.25">
      <c r="A130" s="181">
        <v>130</v>
      </c>
      <c r="B130" s="182" t="s">
        <v>215</v>
      </c>
      <c r="C130" s="182" t="s">
        <v>240</v>
      </c>
      <c r="D130" s="183">
        <v>654.54887500000007</v>
      </c>
      <c r="E130" s="184">
        <v>20.11815709</v>
      </c>
      <c r="F130" s="183">
        <v>0</v>
      </c>
      <c r="G130" s="183">
        <v>1.05876594</v>
      </c>
      <c r="H130" s="185">
        <f t="shared" si="6"/>
        <v>633.37195197000017</v>
      </c>
      <c r="I130" s="185"/>
      <c r="J130" s="183">
        <v>17.430714885812506</v>
      </c>
      <c r="K130" s="185">
        <v>15.63800188256128</v>
      </c>
      <c r="L130" s="183">
        <v>0</v>
      </c>
      <c r="M130" s="183">
        <v>1.4509342799999998</v>
      </c>
      <c r="N130" s="185">
        <f t="shared" si="7"/>
        <v>0.34177872325122616</v>
      </c>
      <c r="O130" s="185">
        <f t="shared" si="9"/>
        <v>-99.946038228849858</v>
      </c>
      <c r="P130" s="37">
        <v>2.6874685900000017</v>
      </c>
      <c r="Q130" s="37">
        <v>17.430688499999999</v>
      </c>
      <c r="R130" s="38">
        <f t="shared" si="8"/>
        <v>20.11815709</v>
      </c>
      <c r="S130" s="37">
        <v>2.6874654100000002</v>
      </c>
      <c r="T130" s="37">
        <v>12.95053647256128</v>
      </c>
      <c r="U130" s="38">
        <f t="shared" si="10"/>
        <v>15.63800188256128</v>
      </c>
    </row>
    <row r="131" spans="1:21" s="39" customFormat="1" ht="18" customHeight="1" x14ac:dyDescent="0.25">
      <c r="A131" s="181">
        <v>132</v>
      </c>
      <c r="B131" s="182" t="s">
        <v>241</v>
      </c>
      <c r="C131" s="182" t="s">
        <v>242</v>
      </c>
      <c r="D131" s="183">
        <v>0</v>
      </c>
      <c r="E131" s="184">
        <v>0</v>
      </c>
      <c r="F131" s="183">
        <v>0</v>
      </c>
      <c r="G131" s="183">
        <v>0</v>
      </c>
      <c r="H131" s="185">
        <f t="shared" si="6"/>
        <v>0</v>
      </c>
      <c r="I131" s="185"/>
      <c r="J131" s="183">
        <v>19.537221315263732</v>
      </c>
      <c r="K131" s="185">
        <v>181.66233210536743</v>
      </c>
      <c r="L131" s="183">
        <v>0</v>
      </c>
      <c r="M131" s="183">
        <v>0</v>
      </c>
      <c r="N131" s="185">
        <f t="shared" si="7"/>
        <v>-162.12511079010369</v>
      </c>
      <c r="O131" s="185" t="str">
        <f t="shared" si="9"/>
        <v>N.A.</v>
      </c>
      <c r="P131" s="37">
        <v>0</v>
      </c>
      <c r="Q131" s="37">
        <v>0</v>
      </c>
      <c r="R131" s="38">
        <f t="shared" si="8"/>
        <v>0</v>
      </c>
      <c r="S131" s="37">
        <v>0</v>
      </c>
      <c r="T131" s="37">
        <v>181.66233210536743</v>
      </c>
      <c r="U131" s="38">
        <f t="shared" si="10"/>
        <v>181.66233210536743</v>
      </c>
    </row>
    <row r="132" spans="1:21" s="39" customFormat="1" ht="18" customHeight="1" x14ac:dyDescent="0.25">
      <c r="A132" s="181">
        <v>136</v>
      </c>
      <c r="B132" s="182" t="s">
        <v>125</v>
      </c>
      <c r="C132" s="182" t="s">
        <v>243</v>
      </c>
      <c r="D132" s="183">
        <v>0</v>
      </c>
      <c r="E132" s="184">
        <v>0</v>
      </c>
      <c r="F132" s="183">
        <v>0</v>
      </c>
      <c r="G132" s="183">
        <v>0</v>
      </c>
      <c r="H132" s="185">
        <f t="shared" si="6"/>
        <v>0</v>
      </c>
      <c r="I132" s="185"/>
      <c r="J132" s="183">
        <v>0</v>
      </c>
      <c r="K132" s="185">
        <v>0</v>
      </c>
      <c r="L132" s="183">
        <v>0</v>
      </c>
      <c r="M132" s="183">
        <v>0</v>
      </c>
      <c r="N132" s="185">
        <f t="shared" si="7"/>
        <v>0</v>
      </c>
      <c r="O132" s="185" t="str">
        <f t="shared" si="9"/>
        <v>N.A.</v>
      </c>
      <c r="P132" s="37">
        <v>0</v>
      </c>
      <c r="Q132" s="37">
        <v>0</v>
      </c>
      <c r="R132" s="38">
        <f t="shared" si="8"/>
        <v>0</v>
      </c>
      <c r="S132" s="37">
        <v>0</v>
      </c>
      <c r="T132" s="37">
        <v>0</v>
      </c>
      <c r="U132" s="38">
        <f t="shared" si="10"/>
        <v>0</v>
      </c>
    </row>
    <row r="133" spans="1:21" s="39" customFormat="1" ht="18" customHeight="1" x14ac:dyDescent="0.25">
      <c r="A133" s="181">
        <v>138</v>
      </c>
      <c r="B133" s="182" t="s">
        <v>129</v>
      </c>
      <c r="C133" s="182" t="s">
        <v>244</v>
      </c>
      <c r="D133" s="183">
        <v>0</v>
      </c>
      <c r="E133" s="184">
        <v>0</v>
      </c>
      <c r="F133" s="183">
        <v>0</v>
      </c>
      <c r="G133" s="183">
        <v>0</v>
      </c>
      <c r="H133" s="185">
        <f t="shared" si="6"/>
        <v>0</v>
      </c>
      <c r="I133" s="185"/>
      <c r="J133" s="183">
        <v>0</v>
      </c>
      <c r="K133" s="185">
        <v>0</v>
      </c>
      <c r="L133" s="183">
        <v>0</v>
      </c>
      <c r="M133" s="183">
        <v>0</v>
      </c>
      <c r="N133" s="185">
        <f t="shared" si="7"/>
        <v>0</v>
      </c>
      <c r="O133" s="185" t="str">
        <f t="shared" si="9"/>
        <v>N.A.</v>
      </c>
      <c r="P133" s="37">
        <v>0</v>
      </c>
      <c r="Q133" s="37">
        <v>0</v>
      </c>
      <c r="R133" s="38">
        <f t="shared" si="8"/>
        <v>0</v>
      </c>
      <c r="S133" s="37">
        <v>0</v>
      </c>
      <c r="T133" s="37">
        <v>0</v>
      </c>
      <c r="U133" s="38">
        <f t="shared" si="10"/>
        <v>0</v>
      </c>
    </row>
    <row r="134" spans="1:21" s="39" customFormat="1" ht="18" customHeight="1" x14ac:dyDescent="0.25">
      <c r="A134" s="181">
        <v>139</v>
      </c>
      <c r="B134" s="182" t="s">
        <v>129</v>
      </c>
      <c r="C134" s="182" t="s">
        <v>245</v>
      </c>
      <c r="D134" s="183">
        <v>0</v>
      </c>
      <c r="E134" s="184">
        <v>0</v>
      </c>
      <c r="F134" s="183">
        <v>0</v>
      </c>
      <c r="G134" s="183">
        <v>0</v>
      </c>
      <c r="H134" s="185">
        <f t="shared" si="6"/>
        <v>0</v>
      </c>
      <c r="I134" s="185"/>
      <c r="J134" s="183">
        <v>0</v>
      </c>
      <c r="K134" s="185">
        <v>0</v>
      </c>
      <c r="L134" s="183">
        <v>0</v>
      </c>
      <c r="M134" s="183">
        <v>0</v>
      </c>
      <c r="N134" s="185">
        <f t="shared" si="7"/>
        <v>0</v>
      </c>
      <c r="O134" s="185" t="str">
        <f t="shared" si="9"/>
        <v>N.A.</v>
      </c>
      <c r="P134" s="37">
        <v>0</v>
      </c>
      <c r="Q134" s="37">
        <v>0</v>
      </c>
      <c r="R134" s="38">
        <f t="shared" si="8"/>
        <v>0</v>
      </c>
      <c r="S134" s="37">
        <v>0</v>
      </c>
      <c r="T134" s="37">
        <v>0</v>
      </c>
      <c r="U134" s="38">
        <f t="shared" si="10"/>
        <v>0</v>
      </c>
    </row>
    <row r="135" spans="1:21" s="39" customFormat="1" ht="18" customHeight="1" x14ac:dyDescent="0.25">
      <c r="A135" s="181">
        <v>140</v>
      </c>
      <c r="B135" s="182" t="s">
        <v>233</v>
      </c>
      <c r="C135" s="182" t="s">
        <v>246</v>
      </c>
      <c r="D135" s="183">
        <v>70.653609000000003</v>
      </c>
      <c r="E135" s="184">
        <v>16.323038220000001</v>
      </c>
      <c r="F135" s="183">
        <v>0</v>
      </c>
      <c r="G135" s="183">
        <v>0.4882100399999999</v>
      </c>
      <c r="H135" s="185">
        <f t="shared" si="6"/>
        <v>53.842360740000004</v>
      </c>
      <c r="I135" s="185"/>
      <c r="J135" s="183">
        <v>12.178311978255891</v>
      </c>
      <c r="K135" s="185">
        <v>11.448019637309699</v>
      </c>
      <c r="L135" s="183">
        <v>0</v>
      </c>
      <c r="M135" s="183">
        <v>0.49150191000000004</v>
      </c>
      <c r="N135" s="185">
        <f t="shared" si="7"/>
        <v>0.23879043094619251</v>
      </c>
      <c r="O135" s="185">
        <f t="shared" si="9"/>
        <v>-99.556500815223743</v>
      </c>
      <c r="P135" s="37">
        <v>8.8401297200000002</v>
      </c>
      <c r="Q135" s="37">
        <v>7.4829085000000015</v>
      </c>
      <c r="R135" s="38">
        <f t="shared" si="8"/>
        <v>16.323038220000001</v>
      </c>
      <c r="S135" s="37">
        <v>8.58995511</v>
      </c>
      <c r="T135" s="37">
        <v>2.8580645273096996</v>
      </c>
      <c r="U135" s="38">
        <f t="shared" si="10"/>
        <v>11.448019637309699</v>
      </c>
    </row>
    <row r="136" spans="1:21" s="39" customFormat="1" ht="18" customHeight="1" x14ac:dyDescent="0.25">
      <c r="A136" s="181">
        <v>141</v>
      </c>
      <c r="B136" s="182" t="s">
        <v>129</v>
      </c>
      <c r="C136" s="182" t="s">
        <v>247</v>
      </c>
      <c r="D136" s="183">
        <v>0</v>
      </c>
      <c r="E136" s="184">
        <v>0</v>
      </c>
      <c r="F136" s="183">
        <v>0</v>
      </c>
      <c r="G136" s="183">
        <v>0</v>
      </c>
      <c r="H136" s="185">
        <f t="shared" si="6"/>
        <v>0</v>
      </c>
      <c r="I136" s="185"/>
      <c r="J136" s="183">
        <v>0</v>
      </c>
      <c r="K136" s="185">
        <v>0</v>
      </c>
      <c r="L136" s="183">
        <v>0</v>
      </c>
      <c r="M136" s="183">
        <v>0</v>
      </c>
      <c r="N136" s="185">
        <f t="shared" si="7"/>
        <v>0</v>
      </c>
      <c r="O136" s="185" t="str">
        <f t="shared" si="9"/>
        <v>N.A.</v>
      </c>
      <c r="P136" s="37">
        <v>0</v>
      </c>
      <c r="Q136" s="37">
        <v>0</v>
      </c>
      <c r="R136" s="38">
        <f t="shared" si="8"/>
        <v>0</v>
      </c>
      <c r="S136" s="37">
        <v>0</v>
      </c>
      <c r="T136" s="37">
        <v>0</v>
      </c>
      <c r="U136" s="38">
        <f t="shared" si="10"/>
        <v>0</v>
      </c>
    </row>
    <row r="137" spans="1:21" s="39" customFormat="1" ht="18" customHeight="1" x14ac:dyDescent="0.25">
      <c r="A137" s="181">
        <v>142</v>
      </c>
      <c r="B137" s="182" t="s">
        <v>215</v>
      </c>
      <c r="C137" s="182" t="s">
        <v>248</v>
      </c>
      <c r="D137" s="183">
        <v>0</v>
      </c>
      <c r="E137" s="184">
        <v>0</v>
      </c>
      <c r="F137" s="183">
        <v>0</v>
      </c>
      <c r="G137" s="183">
        <v>0</v>
      </c>
      <c r="H137" s="185">
        <f t="shared" si="6"/>
        <v>0</v>
      </c>
      <c r="I137" s="185"/>
      <c r="J137" s="183">
        <v>0</v>
      </c>
      <c r="K137" s="185">
        <v>0</v>
      </c>
      <c r="L137" s="183">
        <v>0</v>
      </c>
      <c r="M137" s="183">
        <v>0</v>
      </c>
      <c r="N137" s="185">
        <f t="shared" si="7"/>
        <v>0</v>
      </c>
      <c r="O137" s="185" t="str">
        <f t="shared" si="9"/>
        <v>N.A.</v>
      </c>
      <c r="P137" s="37">
        <v>0</v>
      </c>
      <c r="Q137" s="37">
        <v>0</v>
      </c>
      <c r="R137" s="38">
        <f t="shared" si="8"/>
        <v>0</v>
      </c>
      <c r="S137" s="37">
        <v>0</v>
      </c>
      <c r="T137" s="37">
        <v>0</v>
      </c>
      <c r="U137" s="38">
        <f t="shared" si="10"/>
        <v>0</v>
      </c>
    </row>
    <row r="138" spans="1:21" s="39" customFormat="1" ht="18" customHeight="1" x14ac:dyDescent="0.25">
      <c r="A138" s="181">
        <v>143</v>
      </c>
      <c r="B138" s="182" t="s">
        <v>215</v>
      </c>
      <c r="C138" s="182" t="s">
        <v>249</v>
      </c>
      <c r="D138" s="183">
        <v>0</v>
      </c>
      <c r="E138" s="184">
        <v>0</v>
      </c>
      <c r="F138" s="183">
        <v>0</v>
      </c>
      <c r="G138" s="183">
        <v>0</v>
      </c>
      <c r="H138" s="185">
        <f t="shared" si="6"/>
        <v>0</v>
      </c>
      <c r="I138" s="185"/>
      <c r="J138" s="183">
        <v>0</v>
      </c>
      <c r="K138" s="185">
        <v>0</v>
      </c>
      <c r="L138" s="183">
        <v>0</v>
      </c>
      <c r="M138" s="183">
        <v>0</v>
      </c>
      <c r="N138" s="185">
        <f t="shared" si="7"/>
        <v>0</v>
      </c>
      <c r="O138" s="185" t="str">
        <f t="shared" si="9"/>
        <v>N.A.</v>
      </c>
      <c r="P138" s="37">
        <v>0</v>
      </c>
      <c r="Q138" s="37">
        <v>0</v>
      </c>
      <c r="R138" s="38">
        <f t="shared" si="8"/>
        <v>0</v>
      </c>
      <c r="S138" s="37">
        <v>0</v>
      </c>
      <c r="T138" s="37">
        <v>0</v>
      </c>
      <c r="U138" s="38">
        <f t="shared" si="10"/>
        <v>0</v>
      </c>
    </row>
    <row r="139" spans="1:21" s="39" customFormat="1" ht="18" customHeight="1" x14ac:dyDescent="0.25">
      <c r="A139" s="181">
        <v>144</v>
      </c>
      <c r="B139" s="182" t="s">
        <v>237</v>
      </c>
      <c r="C139" s="182" t="s">
        <v>250</v>
      </c>
      <c r="D139" s="183">
        <v>0</v>
      </c>
      <c r="E139" s="184">
        <v>0</v>
      </c>
      <c r="F139" s="183">
        <v>0</v>
      </c>
      <c r="G139" s="183">
        <v>0</v>
      </c>
      <c r="H139" s="185">
        <f t="shared" si="6"/>
        <v>0</v>
      </c>
      <c r="I139" s="185"/>
      <c r="J139" s="183">
        <v>0</v>
      </c>
      <c r="K139" s="185">
        <v>0</v>
      </c>
      <c r="L139" s="183">
        <v>0</v>
      </c>
      <c r="M139" s="183">
        <v>0</v>
      </c>
      <c r="N139" s="185">
        <f t="shared" si="7"/>
        <v>0</v>
      </c>
      <c r="O139" s="185" t="str">
        <f t="shared" si="9"/>
        <v>N.A.</v>
      </c>
      <c r="P139" s="37">
        <v>0</v>
      </c>
      <c r="Q139" s="37">
        <v>0</v>
      </c>
      <c r="R139" s="38">
        <f t="shared" si="8"/>
        <v>0</v>
      </c>
      <c r="S139" s="37">
        <v>0</v>
      </c>
      <c r="T139" s="37">
        <v>0</v>
      </c>
      <c r="U139" s="38">
        <f t="shared" si="10"/>
        <v>0</v>
      </c>
    </row>
    <row r="140" spans="1:21" s="39" customFormat="1" ht="18" customHeight="1" x14ac:dyDescent="0.25">
      <c r="A140" s="181">
        <v>146</v>
      </c>
      <c r="B140" s="182" t="s">
        <v>182</v>
      </c>
      <c r="C140" s="182" t="s">
        <v>251</v>
      </c>
      <c r="D140" s="183">
        <v>2045.8727365</v>
      </c>
      <c r="E140" s="184">
        <v>351.68688630999981</v>
      </c>
      <c r="F140" s="183">
        <v>0</v>
      </c>
      <c r="G140" s="183">
        <v>354.38149979999992</v>
      </c>
      <c r="H140" s="185">
        <f t="shared" si="6"/>
        <v>1339.8043503900003</v>
      </c>
      <c r="I140" s="185"/>
      <c r="J140" s="183">
        <v>1571.2695523300001</v>
      </c>
      <c r="K140" s="185">
        <v>319.58208336000001</v>
      </c>
      <c r="L140" s="183">
        <v>0</v>
      </c>
      <c r="M140" s="183">
        <v>357.76579816999993</v>
      </c>
      <c r="N140" s="185">
        <f t="shared" si="7"/>
        <v>893.92167080000013</v>
      </c>
      <c r="O140" s="185">
        <f t="shared" si="9"/>
        <v>-33.279685907887171</v>
      </c>
      <c r="P140" s="37">
        <v>283.49165880999982</v>
      </c>
      <c r="Q140" s="37">
        <v>68.195227500000001</v>
      </c>
      <c r="R140" s="38">
        <f t="shared" si="8"/>
        <v>351.68688630999981</v>
      </c>
      <c r="S140" s="37">
        <v>283.49166336000002</v>
      </c>
      <c r="T140" s="37">
        <v>36.090419999999995</v>
      </c>
      <c r="U140" s="38">
        <f t="shared" si="10"/>
        <v>319.58208336000001</v>
      </c>
    </row>
    <row r="141" spans="1:21" s="39" customFormat="1" ht="18" customHeight="1" x14ac:dyDescent="0.25">
      <c r="A141" s="181">
        <v>147</v>
      </c>
      <c r="B141" s="182" t="s">
        <v>180</v>
      </c>
      <c r="C141" s="182" t="s">
        <v>252</v>
      </c>
      <c r="D141" s="183">
        <v>0</v>
      </c>
      <c r="E141" s="184">
        <v>0</v>
      </c>
      <c r="F141" s="183">
        <v>0</v>
      </c>
      <c r="G141" s="183">
        <v>0</v>
      </c>
      <c r="H141" s="185">
        <f t="shared" si="6"/>
        <v>0</v>
      </c>
      <c r="I141" s="185"/>
      <c r="J141" s="183">
        <v>0</v>
      </c>
      <c r="K141" s="185">
        <v>0</v>
      </c>
      <c r="L141" s="183">
        <v>0</v>
      </c>
      <c r="M141" s="183">
        <v>0</v>
      </c>
      <c r="N141" s="185">
        <f t="shared" si="7"/>
        <v>0</v>
      </c>
      <c r="O141" s="185" t="str">
        <f t="shared" si="9"/>
        <v>N.A.</v>
      </c>
      <c r="P141" s="37">
        <v>0</v>
      </c>
      <c r="Q141" s="37">
        <v>0</v>
      </c>
      <c r="R141" s="38">
        <f t="shared" si="8"/>
        <v>0</v>
      </c>
      <c r="S141" s="37">
        <v>0</v>
      </c>
      <c r="T141" s="37">
        <v>0</v>
      </c>
      <c r="U141" s="38">
        <f t="shared" si="10"/>
        <v>0</v>
      </c>
    </row>
    <row r="142" spans="1:21" s="39" customFormat="1" ht="18" customHeight="1" x14ac:dyDescent="0.25">
      <c r="A142" s="181">
        <v>148</v>
      </c>
      <c r="B142" s="182" t="s">
        <v>253</v>
      </c>
      <c r="C142" s="182" t="s">
        <v>918</v>
      </c>
      <c r="D142" s="183">
        <v>0</v>
      </c>
      <c r="E142" s="184">
        <v>0</v>
      </c>
      <c r="F142" s="183">
        <v>0</v>
      </c>
      <c r="G142" s="183">
        <v>0</v>
      </c>
      <c r="H142" s="185">
        <f t="shared" si="6"/>
        <v>0</v>
      </c>
      <c r="I142" s="185"/>
      <c r="J142" s="183">
        <v>0</v>
      </c>
      <c r="K142" s="185">
        <v>0</v>
      </c>
      <c r="L142" s="183">
        <v>0</v>
      </c>
      <c r="M142" s="183">
        <v>0</v>
      </c>
      <c r="N142" s="185">
        <f t="shared" si="7"/>
        <v>0</v>
      </c>
      <c r="O142" s="185" t="str">
        <f t="shared" si="9"/>
        <v>N.A.</v>
      </c>
      <c r="P142" s="37">
        <v>0</v>
      </c>
      <c r="Q142" s="37">
        <v>0</v>
      </c>
      <c r="R142" s="38">
        <f t="shared" si="8"/>
        <v>0</v>
      </c>
      <c r="S142" s="37">
        <v>0</v>
      </c>
      <c r="T142" s="37">
        <v>0</v>
      </c>
      <c r="U142" s="38">
        <f t="shared" si="10"/>
        <v>0</v>
      </c>
    </row>
    <row r="143" spans="1:21" s="39" customFormat="1" ht="18" customHeight="1" x14ac:dyDescent="0.25">
      <c r="A143" s="181">
        <v>149</v>
      </c>
      <c r="B143" s="182" t="s">
        <v>253</v>
      </c>
      <c r="C143" s="182" t="s">
        <v>919</v>
      </c>
      <c r="D143" s="183">
        <v>0</v>
      </c>
      <c r="E143" s="184">
        <v>0</v>
      </c>
      <c r="F143" s="183">
        <v>0</v>
      </c>
      <c r="G143" s="183">
        <v>0</v>
      </c>
      <c r="H143" s="185">
        <f t="shared" si="6"/>
        <v>0</v>
      </c>
      <c r="I143" s="185"/>
      <c r="J143" s="183">
        <v>0</v>
      </c>
      <c r="K143" s="185">
        <v>0</v>
      </c>
      <c r="L143" s="183">
        <v>0</v>
      </c>
      <c r="M143" s="183">
        <v>0</v>
      </c>
      <c r="N143" s="185">
        <f t="shared" si="7"/>
        <v>0</v>
      </c>
      <c r="O143" s="185" t="str">
        <f t="shared" si="9"/>
        <v>N.A.</v>
      </c>
      <c r="P143" s="37">
        <v>0</v>
      </c>
      <c r="Q143" s="37">
        <v>0</v>
      </c>
      <c r="R143" s="38">
        <f t="shared" si="8"/>
        <v>0</v>
      </c>
      <c r="S143" s="37">
        <v>0</v>
      </c>
      <c r="T143" s="37">
        <v>0</v>
      </c>
      <c r="U143" s="38">
        <f t="shared" si="10"/>
        <v>0</v>
      </c>
    </row>
    <row r="144" spans="1:21" s="39" customFormat="1" ht="18" customHeight="1" x14ac:dyDescent="0.25">
      <c r="A144" s="181">
        <v>150</v>
      </c>
      <c r="B144" s="182" t="s">
        <v>253</v>
      </c>
      <c r="C144" s="182" t="s">
        <v>920</v>
      </c>
      <c r="D144" s="183">
        <v>5.9312034999999996</v>
      </c>
      <c r="E144" s="184">
        <v>1.5246202499999999</v>
      </c>
      <c r="F144" s="183">
        <v>0</v>
      </c>
      <c r="G144" s="183">
        <v>9.0160890000000021E-2</v>
      </c>
      <c r="H144" s="185">
        <f t="shared" si="6"/>
        <v>4.3164223599999998</v>
      </c>
      <c r="I144" s="185"/>
      <c r="J144" s="183">
        <v>792.26110120125009</v>
      </c>
      <c r="K144" s="185">
        <v>96.500884092499987</v>
      </c>
      <c r="L144" s="183">
        <v>0</v>
      </c>
      <c r="M144" s="183">
        <v>0.12691371999999998</v>
      </c>
      <c r="N144" s="185">
        <f t="shared" si="7"/>
        <v>695.63330338875016</v>
      </c>
      <c r="O144" s="185" t="str">
        <f t="shared" si="9"/>
        <v>500&lt;</v>
      </c>
      <c r="P144" s="37">
        <v>0.23507525000000001</v>
      </c>
      <c r="Q144" s="37">
        <v>1.2895449999999999</v>
      </c>
      <c r="R144" s="38">
        <f t="shared" si="8"/>
        <v>1.5246202499999999</v>
      </c>
      <c r="S144" s="37">
        <v>0.23507351999999998</v>
      </c>
      <c r="T144" s="37">
        <v>96.265810572499987</v>
      </c>
      <c r="U144" s="38">
        <f t="shared" si="10"/>
        <v>96.500884092499987</v>
      </c>
    </row>
    <row r="145" spans="1:21" s="39" customFormat="1" ht="18" customHeight="1" x14ac:dyDescent="0.25">
      <c r="A145" s="181">
        <v>151</v>
      </c>
      <c r="B145" s="182" t="s">
        <v>233</v>
      </c>
      <c r="C145" s="182" t="s">
        <v>254</v>
      </c>
      <c r="D145" s="183">
        <v>1058.027317</v>
      </c>
      <c r="E145" s="184">
        <v>558.05960312999991</v>
      </c>
      <c r="F145" s="183">
        <v>0</v>
      </c>
      <c r="G145" s="183">
        <v>0.57691638999999917</v>
      </c>
      <c r="H145" s="185">
        <f t="shared" si="6"/>
        <v>499.39079748000012</v>
      </c>
      <c r="I145" s="185"/>
      <c r="J145" s="183">
        <v>4.2039370537963725</v>
      </c>
      <c r="K145" s="185">
        <v>3.5415899754866391</v>
      </c>
      <c r="L145" s="183">
        <v>0</v>
      </c>
      <c r="M145" s="183">
        <v>0.57991693999999994</v>
      </c>
      <c r="N145" s="185">
        <f t="shared" si="7"/>
        <v>8.2430138309733447E-2</v>
      </c>
      <c r="O145" s="185">
        <f t="shared" si="9"/>
        <v>-99.983493861175319</v>
      </c>
      <c r="P145" s="37">
        <v>1.6002266299999999</v>
      </c>
      <c r="Q145" s="37">
        <v>556.45937649999996</v>
      </c>
      <c r="R145" s="38">
        <f t="shared" si="8"/>
        <v>558.05960312999991</v>
      </c>
      <c r="S145" s="37">
        <v>1.6002263700000001</v>
      </c>
      <c r="T145" s="37">
        <v>1.941363605486639</v>
      </c>
      <c r="U145" s="38">
        <f t="shared" si="10"/>
        <v>3.5415899754866391</v>
      </c>
    </row>
    <row r="146" spans="1:21" s="39" customFormat="1" ht="18" customHeight="1" x14ac:dyDescent="0.25">
      <c r="A146" s="181">
        <v>152</v>
      </c>
      <c r="B146" s="182" t="s">
        <v>233</v>
      </c>
      <c r="C146" s="182" t="s">
        <v>255</v>
      </c>
      <c r="D146" s="183">
        <v>1800.3500645000001</v>
      </c>
      <c r="E146" s="184">
        <v>1410.57138052</v>
      </c>
      <c r="F146" s="183">
        <v>0</v>
      </c>
      <c r="G146" s="183">
        <v>1.0593170200000002</v>
      </c>
      <c r="H146" s="185">
        <f t="shared" ref="H146:H209" si="11">D146-E146-G146</f>
        <v>388.71936696000012</v>
      </c>
      <c r="I146" s="185"/>
      <c r="J146" s="183">
        <v>20.734953420448274</v>
      </c>
      <c r="K146" s="185">
        <v>19.139863236321833</v>
      </c>
      <c r="L146" s="183">
        <v>0</v>
      </c>
      <c r="M146" s="183">
        <v>1.1885224700000001</v>
      </c>
      <c r="N146" s="185">
        <f t="shared" ref="N146:N209" si="12">J146-K146-M146</f>
        <v>0.40656771412644099</v>
      </c>
      <c r="O146" s="185">
        <f t="shared" si="9"/>
        <v>-99.895408423484014</v>
      </c>
      <c r="P146" s="37">
        <v>14.563555519999998</v>
      </c>
      <c r="Q146" s="37">
        <v>1396.0078250000001</v>
      </c>
      <c r="R146" s="38">
        <f t="shared" ref="R146:R209" si="13">P146+Q146</f>
        <v>1410.57138052</v>
      </c>
      <c r="S146" s="37">
        <v>14.173541329999999</v>
      </c>
      <c r="T146" s="37">
        <v>4.9663219063218351</v>
      </c>
      <c r="U146" s="38">
        <f t="shared" si="10"/>
        <v>19.139863236321833</v>
      </c>
    </row>
    <row r="147" spans="1:21" s="39" customFormat="1" ht="18" customHeight="1" x14ac:dyDescent="0.25">
      <c r="A147" s="181">
        <v>156</v>
      </c>
      <c r="B147" s="182" t="s">
        <v>192</v>
      </c>
      <c r="C147" s="182" t="s">
        <v>256</v>
      </c>
      <c r="D147" s="183">
        <v>55.2003305</v>
      </c>
      <c r="E147" s="184">
        <v>0.19371832</v>
      </c>
      <c r="F147" s="183">
        <v>0</v>
      </c>
      <c r="G147" s="183">
        <v>7.6318420000000012E-2</v>
      </c>
      <c r="H147" s="185">
        <f t="shared" si="11"/>
        <v>54.930293759999998</v>
      </c>
      <c r="I147" s="185"/>
      <c r="J147" s="183">
        <v>3728.2607080399998</v>
      </c>
      <c r="K147" s="185">
        <v>0.19371169999999999</v>
      </c>
      <c r="L147" s="183">
        <v>0</v>
      </c>
      <c r="M147" s="183">
        <v>0.10458289999999999</v>
      </c>
      <c r="N147" s="185">
        <f t="shared" si="12"/>
        <v>3727.9624134399996</v>
      </c>
      <c r="O147" s="185" t="str">
        <f t="shared" ref="O147:O210" si="14">IF(OR(H147=0,N147=0),"N.A.",IF((((N147-H147)/H147))*100&gt;=500,"500&lt;",IF((((N147-H147)/H147))*100&lt;=-500,"&lt;-500",(((N147-H147)/H147))*100)))</f>
        <v>500&lt;</v>
      </c>
      <c r="P147" s="37">
        <v>0.19371832</v>
      </c>
      <c r="Q147" s="37">
        <v>0</v>
      </c>
      <c r="R147" s="38">
        <f t="shared" si="13"/>
        <v>0.19371832</v>
      </c>
      <c r="S147" s="37">
        <v>0.19371169999999999</v>
      </c>
      <c r="T147" s="37">
        <v>0</v>
      </c>
      <c r="U147" s="38">
        <f t="shared" ref="U147:U210" si="15">S147+T147</f>
        <v>0.19371169999999999</v>
      </c>
    </row>
    <row r="148" spans="1:21" s="39" customFormat="1" ht="18" customHeight="1" x14ac:dyDescent="0.25">
      <c r="A148" s="181">
        <v>157</v>
      </c>
      <c r="B148" s="182" t="s">
        <v>200</v>
      </c>
      <c r="C148" s="182" t="s">
        <v>257</v>
      </c>
      <c r="D148" s="183">
        <v>506.337806</v>
      </c>
      <c r="E148" s="184">
        <v>3.6974504600000011</v>
      </c>
      <c r="F148" s="183">
        <v>0</v>
      </c>
      <c r="G148" s="183">
        <v>1.4566583900000005</v>
      </c>
      <c r="H148" s="185">
        <f t="shared" si="11"/>
        <v>501.18369715</v>
      </c>
      <c r="I148" s="185"/>
      <c r="J148" s="183">
        <v>5540.4401684900013</v>
      </c>
      <c r="K148" s="185">
        <v>3.6974575799999996</v>
      </c>
      <c r="L148" s="183">
        <v>0</v>
      </c>
      <c r="M148" s="183">
        <v>1.99621845</v>
      </c>
      <c r="N148" s="185">
        <f t="shared" si="12"/>
        <v>5534.7464924600008</v>
      </c>
      <c r="O148" s="185" t="str">
        <f t="shared" si="14"/>
        <v>500&lt;</v>
      </c>
      <c r="P148" s="37">
        <v>3.6974504600000011</v>
      </c>
      <c r="Q148" s="37">
        <v>0</v>
      </c>
      <c r="R148" s="38">
        <f t="shared" si="13"/>
        <v>3.6974504600000011</v>
      </c>
      <c r="S148" s="37">
        <v>3.6974575799999996</v>
      </c>
      <c r="T148" s="37">
        <v>0</v>
      </c>
      <c r="U148" s="38">
        <f t="shared" si="15"/>
        <v>3.6974575799999996</v>
      </c>
    </row>
    <row r="149" spans="1:21" s="39" customFormat="1" ht="18" customHeight="1" x14ac:dyDescent="0.25">
      <c r="A149" s="181">
        <v>158</v>
      </c>
      <c r="B149" s="182" t="s">
        <v>192</v>
      </c>
      <c r="C149" s="182" t="s">
        <v>258</v>
      </c>
      <c r="D149" s="183">
        <v>0</v>
      </c>
      <c r="E149" s="184">
        <v>0</v>
      </c>
      <c r="F149" s="183">
        <v>0</v>
      </c>
      <c r="G149" s="183">
        <v>0</v>
      </c>
      <c r="H149" s="185">
        <f t="shared" si="11"/>
        <v>0</v>
      </c>
      <c r="I149" s="185"/>
      <c r="J149" s="183">
        <v>0</v>
      </c>
      <c r="K149" s="185">
        <v>0</v>
      </c>
      <c r="L149" s="183">
        <v>0</v>
      </c>
      <c r="M149" s="183">
        <v>0</v>
      </c>
      <c r="N149" s="185">
        <f t="shared" si="12"/>
        <v>0</v>
      </c>
      <c r="O149" s="185" t="str">
        <f t="shared" si="14"/>
        <v>N.A.</v>
      </c>
      <c r="P149" s="37">
        <v>0</v>
      </c>
      <c r="Q149" s="37">
        <v>0</v>
      </c>
      <c r="R149" s="38">
        <f t="shared" si="13"/>
        <v>0</v>
      </c>
      <c r="S149" s="37">
        <v>0</v>
      </c>
      <c r="T149" s="37">
        <v>0</v>
      </c>
      <c r="U149" s="38">
        <f t="shared" si="15"/>
        <v>0</v>
      </c>
    </row>
    <row r="150" spans="1:21" s="39" customFormat="1" ht="18" customHeight="1" x14ac:dyDescent="0.25">
      <c r="A150" s="181">
        <v>159</v>
      </c>
      <c r="B150" s="182" t="s">
        <v>200</v>
      </c>
      <c r="C150" s="182" t="s">
        <v>259</v>
      </c>
      <c r="D150" s="183">
        <v>0</v>
      </c>
      <c r="E150" s="184">
        <v>0</v>
      </c>
      <c r="F150" s="183">
        <v>0</v>
      </c>
      <c r="G150" s="183">
        <v>0</v>
      </c>
      <c r="H150" s="185">
        <f t="shared" si="11"/>
        <v>0</v>
      </c>
      <c r="I150" s="185"/>
      <c r="J150" s="183">
        <v>0</v>
      </c>
      <c r="K150" s="185">
        <v>0</v>
      </c>
      <c r="L150" s="183">
        <v>0</v>
      </c>
      <c r="M150" s="183">
        <v>0</v>
      </c>
      <c r="N150" s="185">
        <f t="shared" si="12"/>
        <v>0</v>
      </c>
      <c r="O150" s="185" t="str">
        <f t="shared" si="14"/>
        <v>N.A.</v>
      </c>
      <c r="P150" s="37">
        <v>0</v>
      </c>
      <c r="Q150" s="37">
        <v>0</v>
      </c>
      <c r="R150" s="38">
        <f t="shared" si="13"/>
        <v>0</v>
      </c>
      <c r="S150" s="37">
        <v>0</v>
      </c>
      <c r="T150" s="37">
        <v>0</v>
      </c>
      <c r="U150" s="38">
        <f t="shared" si="15"/>
        <v>0</v>
      </c>
    </row>
    <row r="151" spans="1:21" s="39" customFormat="1" ht="18" customHeight="1" x14ac:dyDescent="0.25">
      <c r="A151" s="181">
        <v>160</v>
      </c>
      <c r="B151" s="182" t="s">
        <v>200</v>
      </c>
      <c r="C151" s="182" t="s">
        <v>260</v>
      </c>
      <c r="D151" s="183">
        <v>0</v>
      </c>
      <c r="E151" s="184">
        <v>0</v>
      </c>
      <c r="F151" s="183">
        <v>0</v>
      </c>
      <c r="G151" s="183">
        <v>0</v>
      </c>
      <c r="H151" s="185">
        <f t="shared" si="11"/>
        <v>0</v>
      </c>
      <c r="I151" s="185"/>
      <c r="J151" s="183">
        <v>0</v>
      </c>
      <c r="K151" s="185">
        <v>0</v>
      </c>
      <c r="L151" s="183">
        <v>0</v>
      </c>
      <c r="M151" s="183">
        <v>0</v>
      </c>
      <c r="N151" s="185">
        <f t="shared" si="12"/>
        <v>0</v>
      </c>
      <c r="O151" s="185" t="str">
        <f t="shared" si="14"/>
        <v>N.A.</v>
      </c>
      <c r="P151" s="37">
        <v>0</v>
      </c>
      <c r="Q151" s="37">
        <v>0</v>
      </c>
      <c r="R151" s="38">
        <f t="shared" si="13"/>
        <v>0</v>
      </c>
      <c r="S151" s="37">
        <v>0</v>
      </c>
      <c r="T151" s="37">
        <v>0</v>
      </c>
      <c r="U151" s="38">
        <f t="shared" si="15"/>
        <v>0</v>
      </c>
    </row>
    <row r="152" spans="1:21" s="39" customFormat="1" ht="18" customHeight="1" x14ac:dyDescent="0.25">
      <c r="A152" s="181">
        <v>161</v>
      </c>
      <c r="B152" s="182" t="s">
        <v>200</v>
      </c>
      <c r="C152" s="182" t="s">
        <v>261</v>
      </c>
      <c r="D152" s="183">
        <v>0</v>
      </c>
      <c r="E152" s="184">
        <v>0</v>
      </c>
      <c r="F152" s="183">
        <v>0</v>
      </c>
      <c r="G152" s="183">
        <v>0</v>
      </c>
      <c r="H152" s="185">
        <f t="shared" si="11"/>
        <v>0</v>
      </c>
      <c r="I152" s="185"/>
      <c r="J152" s="183">
        <v>0</v>
      </c>
      <c r="K152" s="185">
        <v>0</v>
      </c>
      <c r="L152" s="183">
        <v>0</v>
      </c>
      <c r="M152" s="183">
        <v>0</v>
      </c>
      <c r="N152" s="185">
        <f t="shared" si="12"/>
        <v>0</v>
      </c>
      <c r="O152" s="185" t="str">
        <f t="shared" si="14"/>
        <v>N.A.</v>
      </c>
      <c r="P152" s="37">
        <v>0</v>
      </c>
      <c r="Q152" s="37">
        <v>0</v>
      </c>
      <c r="R152" s="38">
        <f t="shared" si="13"/>
        <v>0</v>
      </c>
      <c r="S152" s="37">
        <v>0</v>
      </c>
      <c r="T152" s="37">
        <v>0</v>
      </c>
      <c r="U152" s="38">
        <f t="shared" si="15"/>
        <v>0</v>
      </c>
    </row>
    <row r="153" spans="1:21" s="39" customFormat="1" ht="18" customHeight="1" x14ac:dyDescent="0.25">
      <c r="A153" s="181">
        <v>162</v>
      </c>
      <c r="B153" s="182" t="s">
        <v>192</v>
      </c>
      <c r="C153" s="182" t="s">
        <v>262</v>
      </c>
      <c r="D153" s="183">
        <v>0</v>
      </c>
      <c r="E153" s="184">
        <v>0</v>
      </c>
      <c r="F153" s="183">
        <v>0</v>
      </c>
      <c r="G153" s="183">
        <v>0</v>
      </c>
      <c r="H153" s="185">
        <f t="shared" si="11"/>
        <v>0</v>
      </c>
      <c r="I153" s="185"/>
      <c r="J153" s="183">
        <v>0</v>
      </c>
      <c r="K153" s="185">
        <v>0</v>
      </c>
      <c r="L153" s="183">
        <v>0</v>
      </c>
      <c r="M153" s="183">
        <v>0</v>
      </c>
      <c r="N153" s="185">
        <f t="shared" si="12"/>
        <v>0</v>
      </c>
      <c r="O153" s="185" t="str">
        <f t="shared" si="14"/>
        <v>N.A.</v>
      </c>
      <c r="P153" s="37">
        <v>0</v>
      </c>
      <c r="Q153" s="37">
        <v>0</v>
      </c>
      <c r="R153" s="38">
        <f t="shared" si="13"/>
        <v>0</v>
      </c>
      <c r="S153" s="37">
        <v>0</v>
      </c>
      <c r="T153" s="37">
        <v>0</v>
      </c>
      <c r="U153" s="38">
        <f t="shared" si="15"/>
        <v>0</v>
      </c>
    </row>
    <row r="154" spans="1:21" s="39" customFormat="1" ht="18" customHeight="1" x14ac:dyDescent="0.25">
      <c r="A154" s="181">
        <v>163</v>
      </c>
      <c r="B154" s="182" t="s">
        <v>129</v>
      </c>
      <c r="C154" s="182" t="s">
        <v>263</v>
      </c>
      <c r="D154" s="183">
        <v>0</v>
      </c>
      <c r="E154" s="184">
        <v>0</v>
      </c>
      <c r="F154" s="183">
        <v>0</v>
      </c>
      <c r="G154" s="183">
        <v>0</v>
      </c>
      <c r="H154" s="185">
        <f t="shared" si="11"/>
        <v>0</v>
      </c>
      <c r="I154" s="185"/>
      <c r="J154" s="183">
        <v>0</v>
      </c>
      <c r="K154" s="185">
        <v>0</v>
      </c>
      <c r="L154" s="183">
        <v>0</v>
      </c>
      <c r="M154" s="183">
        <v>0</v>
      </c>
      <c r="N154" s="185">
        <f t="shared" si="12"/>
        <v>0</v>
      </c>
      <c r="O154" s="185" t="str">
        <f t="shared" si="14"/>
        <v>N.A.</v>
      </c>
      <c r="P154" s="37">
        <v>0</v>
      </c>
      <c r="Q154" s="37">
        <v>0</v>
      </c>
      <c r="R154" s="38">
        <f t="shared" si="13"/>
        <v>0</v>
      </c>
      <c r="S154" s="37">
        <v>0</v>
      </c>
      <c r="T154" s="37">
        <v>0</v>
      </c>
      <c r="U154" s="38">
        <f t="shared" si="15"/>
        <v>0</v>
      </c>
    </row>
    <row r="155" spans="1:21" s="39" customFormat="1" ht="18" customHeight="1" x14ac:dyDescent="0.25">
      <c r="A155" s="181">
        <v>164</v>
      </c>
      <c r="B155" s="182" t="s">
        <v>233</v>
      </c>
      <c r="C155" s="182" t="s">
        <v>264</v>
      </c>
      <c r="D155" s="183">
        <v>781.78635000000008</v>
      </c>
      <c r="E155" s="184">
        <v>9.5579763700000004</v>
      </c>
      <c r="F155" s="183">
        <v>0</v>
      </c>
      <c r="G155" s="183">
        <v>0.63928702999999998</v>
      </c>
      <c r="H155" s="185">
        <f t="shared" si="11"/>
        <v>771.58908660000009</v>
      </c>
      <c r="I155" s="185"/>
      <c r="J155" s="183">
        <v>17.24136332844375</v>
      </c>
      <c r="K155" s="185">
        <v>16.039246290827204</v>
      </c>
      <c r="L155" s="183">
        <v>0</v>
      </c>
      <c r="M155" s="183">
        <v>0.8640510899999998</v>
      </c>
      <c r="N155" s="185">
        <f t="shared" si="12"/>
        <v>0.33806594761654596</v>
      </c>
      <c r="O155" s="185">
        <f t="shared" si="14"/>
        <v>-99.956185753079239</v>
      </c>
      <c r="P155" s="37">
        <v>1.5893763699999999</v>
      </c>
      <c r="Q155" s="37">
        <v>7.9686000000000003</v>
      </c>
      <c r="R155" s="38">
        <f t="shared" si="13"/>
        <v>9.5579763700000004</v>
      </c>
      <c r="S155" s="37">
        <v>1.5893763699999999</v>
      </c>
      <c r="T155" s="37">
        <v>14.449869920827206</v>
      </c>
      <c r="U155" s="38">
        <f t="shared" si="15"/>
        <v>16.039246290827204</v>
      </c>
    </row>
    <row r="156" spans="1:21" s="39" customFormat="1" ht="18" customHeight="1" x14ac:dyDescent="0.25">
      <c r="A156" s="181">
        <v>165</v>
      </c>
      <c r="B156" s="182" t="s">
        <v>125</v>
      </c>
      <c r="C156" s="182" t="s">
        <v>265</v>
      </c>
      <c r="D156" s="183">
        <v>0</v>
      </c>
      <c r="E156" s="184">
        <v>0</v>
      </c>
      <c r="F156" s="183">
        <v>0</v>
      </c>
      <c r="G156" s="183">
        <v>0</v>
      </c>
      <c r="H156" s="185">
        <f t="shared" si="11"/>
        <v>0</v>
      </c>
      <c r="I156" s="185"/>
      <c r="J156" s="183">
        <v>0</v>
      </c>
      <c r="K156" s="185">
        <v>0</v>
      </c>
      <c r="L156" s="183">
        <v>0</v>
      </c>
      <c r="M156" s="183">
        <v>0</v>
      </c>
      <c r="N156" s="185">
        <f t="shared" si="12"/>
        <v>0</v>
      </c>
      <c r="O156" s="185" t="str">
        <f t="shared" si="14"/>
        <v>N.A.</v>
      </c>
      <c r="P156" s="37">
        <v>0</v>
      </c>
      <c r="Q156" s="37">
        <v>0</v>
      </c>
      <c r="R156" s="38">
        <f t="shared" si="13"/>
        <v>0</v>
      </c>
      <c r="S156" s="37">
        <v>0</v>
      </c>
      <c r="T156" s="37">
        <v>0</v>
      </c>
      <c r="U156" s="38">
        <f t="shared" si="15"/>
        <v>0</v>
      </c>
    </row>
    <row r="157" spans="1:21" s="39" customFormat="1" ht="18" customHeight="1" x14ac:dyDescent="0.25">
      <c r="A157" s="181">
        <v>166</v>
      </c>
      <c r="B157" s="182" t="s">
        <v>215</v>
      </c>
      <c r="C157" s="182" t="s">
        <v>266</v>
      </c>
      <c r="D157" s="183">
        <v>44.320309999999999</v>
      </c>
      <c r="E157" s="184">
        <v>29.979420099999999</v>
      </c>
      <c r="F157" s="183">
        <v>0</v>
      </c>
      <c r="G157" s="183">
        <v>0.43504163000000018</v>
      </c>
      <c r="H157" s="185">
        <f t="shared" si="11"/>
        <v>13.90584827</v>
      </c>
      <c r="I157" s="185"/>
      <c r="J157" s="183">
        <v>26.558167050040026</v>
      </c>
      <c r="K157" s="185">
        <v>25.441231986509827</v>
      </c>
      <c r="L157" s="183">
        <v>0</v>
      </c>
      <c r="M157" s="183">
        <v>0.59618669000000002</v>
      </c>
      <c r="N157" s="185">
        <f t="shared" si="12"/>
        <v>0.52074837353019954</v>
      </c>
      <c r="O157" s="185">
        <f t="shared" si="14"/>
        <v>-96.255184412923271</v>
      </c>
      <c r="P157" s="37">
        <v>1.1042831000000002</v>
      </c>
      <c r="Q157" s="37">
        <v>28.875136999999999</v>
      </c>
      <c r="R157" s="38">
        <f t="shared" si="13"/>
        <v>29.979420099999999</v>
      </c>
      <c r="S157" s="37">
        <v>1.1042754000000001</v>
      </c>
      <c r="T157" s="37">
        <v>24.336956586509828</v>
      </c>
      <c r="U157" s="38">
        <f t="shared" si="15"/>
        <v>25.441231986509827</v>
      </c>
    </row>
    <row r="158" spans="1:21" s="39" customFormat="1" ht="18" customHeight="1" x14ac:dyDescent="0.25">
      <c r="A158" s="181">
        <v>167</v>
      </c>
      <c r="B158" s="182" t="s">
        <v>115</v>
      </c>
      <c r="C158" s="182" t="s">
        <v>267</v>
      </c>
      <c r="D158" s="183">
        <v>3298.1368500000003</v>
      </c>
      <c r="E158" s="184">
        <v>2389.1979729099999</v>
      </c>
      <c r="F158" s="183">
        <v>0</v>
      </c>
      <c r="G158" s="183">
        <v>5.9834519200000011</v>
      </c>
      <c r="H158" s="185">
        <f t="shared" si="11"/>
        <v>902.95542517000047</v>
      </c>
      <c r="I158" s="185"/>
      <c r="J158" s="183">
        <v>3452.41264383</v>
      </c>
      <c r="K158" s="185">
        <v>316.85711887720004</v>
      </c>
      <c r="L158" s="183">
        <v>0</v>
      </c>
      <c r="M158" s="183">
        <v>5.81198733</v>
      </c>
      <c r="N158" s="185">
        <f t="shared" si="12"/>
        <v>3129.7435376227995</v>
      </c>
      <c r="O158" s="185">
        <f t="shared" si="14"/>
        <v>246.61107850739796</v>
      </c>
      <c r="P158" s="37">
        <v>117.41468241</v>
      </c>
      <c r="Q158" s="37">
        <v>2271.7832905</v>
      </c>
      <c r="R158" s="38">
        <f t="shared" si="13"/>
        <v>2389.1979729099999</v>
      </c>
      <c r="S158" s="37">
        <v>114.04998631000001</v>
      </c>
      <c r="T158" s="37">
        <v>202.8071325672</v>
      </c>
      <c r="U158" s="38">
        <f t="shared" si="15"/>
        <v>316.85711887720004</v>
      </c>
    </row>
    <row r="159" spans="1:21" s="39" customFormat="1" ht="18" customHeight="1" x14ac:dyDescent="0.25">
      <c r="A159" s="181">
        <v>168</v>
      </c>
      <c r="B159" s="182" t="s">
        <v>237</v>
      </c>
      <c r="C159" s="182" t="s">
        <v>268</v>
      </c>
      <c r="D159" s="183">
        <v>0</v>
      </c>
      <c r="E159" s="184">
        <v>0</v>
      </c>
      <c r="F159" s="183">
        <v>0</v>
      </c>
      <c r="G159" s="183">
        <v>0</v>
      </c>
      <c r="H159" s="185">
        <f t="shared" si="11"/>
        <v>0</v>
      </c>
      <c r="I159" s="185"/>
      <c r="J159" s="183">
        <v>0</v>
      </c>
      <c r="K159" s="185">
        <v>0</v>
      </c>
      <c r="L159" s="183">
        <v>0</v>
      </c>
      <c r="M159" s="183">
        <v>0</v>
      </c>
      <c r="N159" s="185">
        <f t="shared" si="12"/>
        <v>0</v>
      </c>
      <c r="O159" s="185" t="str">
        <f t="shared" si="14"/>
        <v>N.A.</v>
      </c>
      <c r="P159" s="37">
        <v>0</v>
      </c>
      <c r="Q159" s="37">
        <v>0</v>
      </c>
      <c r="R159" s="38">
        <f t="shared" si="13"/>
        <v>0</v>
      </c>
      <c r="S159" s="37">
        <v>0</v>
      </c>
      <c r="T159" s="37">
        <v>0</v>
      </c>
      <c r="U159" s="38">
        <f t="shared" si="15"/>
        <v>0</v>
      </c>
    </row>
    <row r="160" spans="1:21" s="39" customFormat="1" ht="18" customHeight="1" x14ac:dyDescent="0.25">
      <c r="A160" s="181">
        <v>170</v>
      </c>
      <c r="B160" s="182" t="s">
        <v>125</v>
      </c>
      <c r="C160" s="182" t="s">
        <v>269</v>
      </c>
      <c r="D160" s="183">
        <v>167.77559000000002</v>
      </c>
      <c r="E160" s="184">
        <v>27.295773250000003</v>
      </c>
      <c r="F160" s="183">
        <v>0</v>
      </c>
      <c r="G160" s="183">
        <v>7.69678942</v>
      </c>
      <c r="H160" s="185">
        <f t="shared" si="11"/>
        <v>132.78302733000004</v>
      </c>
      <c r="I160" s="185"/>
      <c r="J160" s="183">
        <v>37.609837694861184</v>
      </c>
      <c r="K160" s="185">
        <v>26.340670646922725</v>
      </c>
      <c r="L160" s="183">
        <v>0</v>
      </c>
      <c r="M160" s="183">
        <v>10.531719250000002</v>
      </c>
      <c r="N160" s="185">
        <f t="shared" si="12"/>
        <v>0.73744779793845794</v>
      </c>
      <c r="O160" s="185">
        <f t="shared" si="14"/>
        <v>-99.444621942452258</v>
      </c>
      <c r="P160" s="37">
        <v>19.492436250000004</v>
      </c>
      <c r="Q160" s="37">
        <v>7.803337</v>
      </c>
      <c r="R160" s="38">
        <f t="shared" si="13"/>
        <v>27.295773250000003</v>
      </c>
      <c r="S160" s="37">
        <v>19.49243401</v>
      </c>
      <c r="T160" s="37">
        <v>6.8482366369227252</v>
      </c>
      <c r="U160" s="38">
        <f t="shared" si="15"/>
        <v>26.340670646922725</v>
      </c>
    </row>
    <row r="161" spans="1:21" s="39" customFormat="1" ht="18" customHeight="1" x14ac:dyDescent="0.25">
      <c r="A161" s="181">
        <v>171</v>
      </c>
      <c r="B161" s="182" t="s">
        <v>115</v>
      </c>
      <c r="C161" s="182" t="s">
        <v>270</v>
      </c>
      <c r="D161" s="183">
        <v>635.69462899999996</v>
      </c>
      <c r="E161" s="184">
        <v>337.29034050000001</v>
      </c>
      <c r="F161" s="183">
        <v>0</v>
      </c>
      <c r="G161" s="183">
        <v>137.67445863999993</v>
      </c>
      <c r="H161" s="185">
        <f t="shared" si="11"/>
        <v>160.72982986000002</v>
      </c>
      <c r="I161" s="185"/>
      <c r="J161" s="183">
        <v>827.30463560794146</v>
      </c>
      <c r="K161" s="185">
        <v>474.58250199999998</v>
      </c>
      <c r="L161" s="183">
        <v>0</v>
      </c>
      <c r="M161" s="183">
        <v>129.46993404000003</v>
      </c>
      <c r="N161" s="185">
        <f t="shared" si="12"/>
        <v>223.25219956794146</v>
      </c>
      <c r="O161" s="185">
        <f t="shared" si="14"/>
        <v>38.899045536475768</v>
      </c>
      <c r="P161" s="37">
        <v>142.190045</v>
      </c>
      <c r="Q161" s="37">
        <v>195.10029550000002</v>
      </c>
      <c r="R161" s="38">
        <f t="shared" si="13"/>
        <v>337.29034050000001</v>
      </c>
      <c r="S161" s="37">
        <v>142.19005300000001</v>
      </c>
      <c r="T161" s="37">
        <v>332.392449</v>
      </c>
      <c r="U161" s="38">
        <f t="shared" si="15"/>
        <v>474.58250199999998</v>
      </c>
    </row>
    <row r="162" spans="1:21" s="39" customFormat="1" ht="18" customHeight="1" x14ac:dyDescent="0.25">
      <c r="A162" s="181">
        <v>176</v>
      </c>
      <c r="B162" s="182" t="s">
        <v>125</v>
      </c>
      <c r="C162" s="182" t="s">
        <v>271</v>
      </c>
      <c r="D162" s="183">
        <v>262.75476950000001</v>
      </c>
      <c r="E162" s="184">
        <v>11.049048670000001</v>
      </c>
      <c r="F162" s="183">
        <v>0</v>
      </c>
      <c r="G162" s="183">
        <v>1.7169050699999995</v>
      </c>
      <c r="H162" s="185">
        <f t="shared" si="11"/>
        <v>249.98881576000002</v>
      </c>
      <c r="I162" s="185"/>
      <c r="J162" s="183">
        <v>10.386072585547062</v>
      </c>
      <c r="K162" s="185">
        <v>8.4886777334775125</v>
      </c>
      <c r="L162" s="183">
        <v>0</v>
      </c>
      <c r="M162" s="183">
        <v>1.6937463699999999</v>
      </c>
      <c r="N162" s="185">
        <f t="shared" si="12"/>
        <v>0.20364848206954944</v>
      </c>
      <c r="O162" s="185">
        <f t="shared" si="14"/>
        <v>-99.91853696276354</v>
      </c>
      <c r="P162" s="37">
        <v>4.7888156700000009</v>
      </c>
      <c r="Q162" s="37">
        <v>6.2602330000000004</v>
      </c>
      <c r="R162" s="38">
        <f t="shared" si="13"/>
        <v>11.049048670000001</v>
      </c>
      <c r="S162" s="37">
        <v>4.7888093299999994</v>
      </c>
      <c r="T162" s="37">
        <v>3.6998684034775131</v>
      </c>
      <c r="U162" s="38">
        <f t="shared" si="15"/>
        <v>8.4886777334775125</v>
      </c>
    </row>
    <row r="163" spans="1:21" s="39" customFormat="1" ht="18" customHeight="1" x14ac:dyDescent="0.25">
      <c r="A163" s="181">
        <v>177</v>
      </c>
      <c r="B163" s="182" t="s">
        <v>125</v>
      </c>
      <c r="C163" s="182" t="s">
        <v>272</v>
      </c>
      <c r="D163" s="183">
        <v>0.304782</v>
      </c>
      <c r="E163" s="184">
        <v>0.17123280999999996</v>
      </c>
      <c r="F163" s="183">
        <v>0</v>
      </c>
      <c r="G163" s="183">
        <v>2.3717400000000013E-2</v>
      </c>
      <c r="H163" s="185">
        <f t="shared" si="11"/>
        <v>0.10983179000000003</v>
      </c>
      <c r="I163" s="185"/>
      <c r="J163" s="183">
        <v>0.45766380844614984</v>
      </c>
      <c r="K163" s="185">
        <v>0.4161881982805391</v>
      </c>
      <c r="L163" s="183">
        <v>0</v>
      </c>
      <c r="M163" s="183">
        <v>3.2501809999999999E-2</v>
      </c>
      <c r="N163" s="185">
        <f t="shared" si="12"/>
        <v>8.9738001656107444E-3</v>
      </c>
      <c r="O163" s="185">
        <f t="shared" si="14"/>
        <v>-91.829505678082143</v>
      </c>
      <c r="P163" s="37">
        <v>6.019380999999998E-2</v>
      </c>
      <c r="Q163" s="37">
        <v>0.11103899999999998</v>
      </c>
      <c r="R163" s="38">
        <f t="shared" si="13"/>
        <v>0.17123280999999996</v>
      </c>
      <c r="S163" s="37">
        <v>6.0200859999999995E-2</v>
      </c>
      <c r="T163" s="37">
        <v>0.35598733828053908</v>
      </c>
      <c r="U163" s="38">
        <f t="shared" si="15"/>
        <v>0.4161881982805391</v>
      </c>
    </row>
    <row r="164" spans="1:21" s="39" customFormat="1" ht="18" customHeight="1" x14ac:dyDescent="0.25">
      <c r="A164" s="181">
        <v>181</v>
      </c>
      <c r="B164" s="182" t="s">
        <v>192</v>
      </c>
      <c r="C164" s="182" t="s">
        <v>273</v>
      </c>
      <c r="D164" s="183">
        <v>1821.4321499999999</v>
      </c>
      <c r="E164" s="184">
        <v>262.20653375999996</v>
      </c>
      <c r="F164" s="183">
        <v>0</v>
      </c>
      <c r="G164" s="183">
        <v>67.585142400000009</v>
      </c>
      <c r="H164" s="185">
        <f t="shared" si="11"/>
        <v>1491.6404738399999</v>
      </c>
      <c r="I164" s="185"/>
      <c r="J164" s="183">
        <v>1002.7372159889999</v>
      </c>
      <c r="K164" s="185">
        <v>230.56030598000001</v>
      </c>
      <c r="L164" s="183">
        <v>0</v>
      </c>
      <c r="M164" s="183">
        <v>59.467341310000002</v>
      </c>
      <c r="N164" s="185">
        <f t="shared" si="12"/>
        <v>712.70956869899976</v>
      </c>
      <c r="O164" s="185">
        <f t="shared" si="14"/>
        <v>-52.219748578942884</v>
      </c>
      <c r="P164" s="37">
        <v>262.20653375999996</v>
      </c>
      <c r="Q164" s="37">
        <v>0</v>
      </c>
      <c r="R164" s="38">
        <f t="shared" si="13"/>
        <v>262.20653375999996</v>
      </c>
      <c r="S164" s="37">
        <v>230.56030598000001</v>
      </c>
      <c r="T164" s="37">
        <v>0</v>
      </c>
      <c r="U164" s="38">
        <f t="shared" si="15"/>
        <v>230.56030598000001</v>
      </c>
    </row>
    <row r="165" spans="1:21" s="39" customFormat="1" ht="18" customHeight="1" x14ac:dyDescent="0.25">
      <c r="A165" s="181">
        <v>182</v>
      </c>
      <c r="B165" s="182" t="s">
        <v>200</v>
      </c>
      <c r="C165" s="182" t="s">
        <v>274</v>
      </c>
      <c r="D165" s="183">
        <v>0</v>
      </c>
      <c r="E165" s="184">
        <v>0</v>
      </c>
      <c r="F165" s="183">
        <v>0</v>
      </c>
      <c r="G165" s="183">
        <v>0</v>
      </c>
      <c r="H165" s="185">
        <f t="shared" si="11"/>
        <v>0</v>
      </c>
      <c r="I165" s="185"/>
      <c r="J165" s="183">
        <v>0</v>
      </c>
      <c r="K165" s="185">
        <v>0</v>
      </c>
      <c r="L165" s="183">
        <v>0</v>
      </c>
      <c r="M165" s="183">
        <v>0</v>
      </c>
      <c r="N165" s="185">
        <f t="shared" si="12"/>
        <v>0</v>
      </c>
      <c r="O165" s="185" t="str">
        <f t="shared" si="14"/>
        <v>N.A.</v>
      </c>
      <c r="P165" s="37">
        <v>0</v>
      </c>
      <c r="Q165" s="37">
        <v>0</v>
      </c>
      <c r="R165" s="38">
        <f t="shared" si="13"/>
        <v>0</v>
      </c>
      <c r="S165" s="37">
        <v>0</v>
      </c>
      <c r="T165" s="37">
        <v>0</v>
      </c>
      <c r="U165" s="38">
        <f t="shared" si="15"/>
        <v>0</v>
      </c>
    </row>
    <row r="166" spans="1:21" s="39" customFormat="1" ht="18" customHeight="1" x14ac:dyDescent="0.25">
      <c r="A166" s="181">
        <v>183</v>
      </c>
      <c r="B166" s="182" t="s">
        <v>192</v>
      </c>
      <c r="C166" s="182" t="s">
        <v>275</v>
      </c>
      <c r="D166" s="183">
        <v>0</v>
      </c>
      <c r="E166" s="184">
        <v>0</v>
      </c>
      <c r="F166" s="183">
        <v>0</v>
      </c>
      <c r="G166" s="183">
        <v>0</v>
      </c>
      <c r="H166" s="185">
        <f t="shared" si="11"/>
        <v>0</v>
      </c>
      <c r="I166" s="185"/>
      <c r="J166" s="183">
        <v>0</v>
      </c>
      <c r="K166" s="185">
        <v>0</v>
      </c>
      <c r="L166" s="183">
        <v>0</v>
      </c>
      <c r="M166" s="183">
        <v>0</v>
      </c>
      <c r="N166" s="185">
        <f t="shared" si="12"/>
        <v>0</v>
      </c>
      <c r="O166" s="185" t="str">
        <f t="shared" si="14"/>
        <v>N.A.</v>
      </c>
      <c r="P166" s="37">
        <v>0</v>
      </c>
      <c r="Q166" s="37">
        <v>0</v>
      </c>
      <c r="R166" s="38">
        <f t="shared" si="13"/>
        <v>0</v>
      </c>
      <c r="S166" s="37">
        <v>0</v>
      </c>
      <c r="T166" s="37">
        <v>0</v>
      </c>
      <c r="U166" s="38">
        <f t="shared" si="15"/>
        <v>0</v>
      </c>
    </row>
    <row r="167" spans="1:21" s="39" customFormat="1" ht="18" customHeight="1" x14ac:dyDescent="0.25">
      <c r="A167" s="181">
        <v>185</v>
      </c>
      <c r="B167" s="182" t="s">
        <v>129</v>
      </c>
      <c r="C167" s="182" t="s">
        <v>276</v>
      </c>
      <c r="D167" s="183">
        <v>218.87145000000001</v>
      </c>
      <c r="E167" s="184">
        <v>5.9585855599999995</v>
      </c>
      <c r="F167" s="183">
        <v>0</v>
      </c>
      <c r="G167" s="183">
        <v>0.92133170000000031</v>
      </c>
      <c r="H167" s="185">
        <f t="shared" si="11"/>
        <v>211.99153274000003</v>
      </c>
      <c r="I167" s="185"/>
      <c r="J167" s="183">
        <v>25.991136497143398</v>
      </c>
      <c r="K167" s="185">
        <v>24.236221629748421</v>
      </c>
      <c r="L167" s="183">
        <v>0</v>
      </c>
      <c r="M167" s="183">
        <v>1.24528474</v>
      </c>
      <c r="N167" s="185">
        <f t="shared" si="12"/>
        <v>0.5096301273949766</v>
      </c>
      <c r="O167" s="185">
        <f t="shared" si="14"/>
        <v>-99.759598828873962</v>
      </c>
      <c r="P167" s="37">
        <v>2.2906355600000001</v>
      </c>
      <c r="Q167" s="37">
        <v>3.6679499999999998</v>
      </c>
      <c r="R167" s="38">
        <f t="shared" si="13"/>
        <v>5.9585855599999995</v>
      </c>
      <c r="S167" s="37">
        <v>2.2906355600000001</v>
      </c>
      <c r="T167" s="37">
        <v>21.945586069748423</v>
      </c>
      <c r="U167" s="38">
        <f t="shared" si="15"/>
        <v>24.236221629748421</v>
      </c>
    </row>
    <row r="168" spans="1:21" s="39" customFormat="1" ht="18" customHeight="1" x14ac:dyDescent="0.25">
      <c r="A168" s="181">
        <v>188</v>
      </c>
      <c r="B168" s="182" t="s">
        <v>129</v>
      </c>
      <c r="C168" s="182" t="s">
        <v>277</v>
      </c>
      <c r="D168" s="183">
        <v>91.625126000000009</v>
      </c>
      <c r="E168" s="184">
        <v>80.696909079999983</v>
      </c>
      <c r="F168" s="183">
        <v>0</v>
      </c>
      <c r="G168" s="183">
        <v>18.052348979003849</v>
      </c>
      <c r="H168" s="185">
        <f t="shared" si="11"/>
        <v>-7.1241320590038235</v>
      </c>
      <c r="I168" s="185"/>
      <c r="J168" s="183">
        <v>58.095345565096508</v>
      </c>
      <c r="K168" s="185">
        <v>51.523403182251478</v>
      </c>
      <c r="L168" s="183">
        <v>0</v>
      </c>
      <c r="M168" s="183">
        <v>5.4328179599999995</v>
      </c>
      <c r="N168" s="185">
        <f t="shared" si="12"/>
        <v>1.1391244228450308</v>
      </c>
      <c r="O168" s="185">
        <f t="shared" si="14"/>
        <v>-115.98965899860532</v>
      </c>
      <c r="P168" s="37">
        <v>35.767950079999984</v>
      </c>
      <c r="Q168" s="37">
        <v>44.928958999999999</v>
      </c>
      <c r="R168" s="38">
        <f t="shared" si="13"/>
        <v>80.696909079999983</v>
      </c>
      <c r="S168" s="37">
        <v>12.023969320000001</v>
      </c>
      <c r="T168" s="37">
        <v>39.499433862251479</v>
      </c>
      <c r="U168" s="38">
        <f t="shared" si="15"/>
        <v>51.523403182251478</v>
      </c>
    </row>
    <row r="169" spans="1:21" s="39" customFormat="1" ht="18" customHeight="1" x14ac:dyDescent="0.25">
      <c r="A169" s="181">
        <v>189</v>
      </c>
      <c r="B169" s="182" t="s">
        <v>129</v>
      </c>
      <c r="C169" s="182" t="s">
        <v>278</v>
      </c>
      <c r="D169" s="183">
        <v>145.66854749999999</v>
      </c>
      <c r="E169" s="184">
        <v>5.6694233799999996</v>
      </c>
      <c r="F169" s="183">
        <v>0</v>
      </c>
      <c r="G169" s="183">
        <v>1.2838259699999999</v>
      </c>
      <c r="H169" s="185">
        <f t="shared" si="11"/>
        <v>138.71529814999997</v>
      </c>
      <c r="I169" s="185"/>
      <c r="J169" s="183">
        <v>8.2880488786301143</v>
      </c>
      <c r="K169" s="185">
        <v>6.3661594263040335</v>
      </c>
      <c r="L169" s="183">
        <v>0</v>
      </c>
      <c r="M169" s="183">
        <v>1.7593786899999999</v>
      </c>
      <c r="N169" s="185">
        <f t="shared" si="12"/>
        <v>0.16251076232608086</v>
      </c>
      <c r="O169" s="185">
        <f t="shared" si="14"/>
        <v>-99.882845825591389</v>
      </c>
      <c r="P169" s="37">
        <v>3.2587678799999997</v>
      </c>
      <c r="Q169" s="37">
        <v>2.4106555000000003</v>
      </c>
      <c r="R169" s="38">
        <f t="shared" si="13"/>
        <v>5.6694233799999996</v>
      </c>
      <c r="S169" s="37">
        <v>3.2587756399999996</v>
      </c>
      <c r="T169" s="37">
        <v>3.1073837863040339</v>
      </c>
      <c r="U169" s="38">
        <f t="shared" si="15"/>
        <v>6.3661594263040335</v>
      </c>
    </row>
    <row r="170" spans="1:21" s="39" customFormat="1" ht="18" customHeight="1" x14ac:dyDescent="0.25">
      <c r="A170" s="181">
        <v>190</v>
      </c>
      <c r="B170" s="182" t="s">
        <v>129</v>
      </c>
      <c r="C170" s="182" t="s">
        <v>279</v>
      </c>
      <c r="D170" s="183">
        <v>2455.102789</v>
      </c>
      <c r="E170" s="184">
        <v>1684.6178239200001</v>
      </c>
      <c r="F170" s="183">
        <v>0</v>
      </c>
      <c r="G170" s="183">
        <v>3.9123498250000011</v>
      </c>
      <c r="H170" s="185">
        <f t="shared" si="11"/>
        <v>766.57261525499996</v>
      </c>
      <c r="I170" s="185"/>
      <c r="J170" s="183">
        <v>15.984711905492214</v>
      </c>
      <c r="K170" s="185">
        <v>11.714850051855109</v>
      </c>
      <c r="L170" s="183">
        <v>0</v>
      </c>
      <c r="M170" s="183">
        <v>3.9564361300000002</v>
      </c>
      <c r="N170" s="185">
        <f t="shared" si="12"/>
        <v>0.31342572363710453</v>
      </c>
      <c r="O170" s="185">
        <f t="shared" si="14"/>
        <v>-99.959113368075009</v>
      </c>
      <c r="P170" s="37">
        <v>4.2241654199999994</v>
      </c>
      <c r="Q170" s="37">
        <v>1680.3936585000001</v>
      </c>
      <c r="R170" s="38">
        <f t="shared" si="13"/>
        <v>1684.6178239200001</v>
      </c>
      <c r="S170" s="37">
        <v>4.2241732499999998</v>
      </c>
      <c r="T170" s="37">
        <v>7.4906768018551082</v>
      </c>
      <c r="U170" s="38">
        <f t="shared" si="15"/>
        <v>11.714850051855109</v>
      </c>
    </row>
    <row r="171" spans="1:21" s="39" customFormat="1" ht="18" customHeight="1" x14ac:dyDescent="0.25">
      <c r="A171" s="181">
        <v>191</v>
      </c>
      <c r="B171" s="182" t="s">
        <v>233</v>
      </c>
      <c r="C171" s="182" t="s">
        <v>280</v>
      </c>
      <c r="D171" s="183">
        <v>583.03903500000001</v>
      </c>
      <c r="E171" s="184">
        <v>213.43658393999993</v>
      </c>
      <c r="F171" s="183">
        <v>0</v>
      </c>
      <c r="G171" s="183">
        <v>0.12014055999999999</v>
      </c>
      <c r="H171" s="185">
        <f t="shared" si="11"/>
        <v>369.4823105000001</v>
      </c>
      <c r="I171" s="185"/>
      <c r="J171" s="183">
        <v>3.8990705154732734</v>
      </c>
      <c r="K171" s="185">
        <v>3.7059204024247783</v>
      </c>
      <c r="L171" s="183">
        <v>0</v>
      </c>
      <c r="M171" s="183">
        <v>0.11669775</v>
      </c>
      <c r="N171" s="185">
        <f t="shared" si="12"/>
        <v>7.6452363048495162E-2</v>
      </c>
      <c r="O171" s="185">
        <f t="shared" si="14"/>
        <v>-99.979308248087705</v>
      </c>
      <c r="P171" s="37">
        <v>2.3575354400000004</v>
      </c>
      <c r="Q171" s="37">
        <v>211.07904849999994</v>
      </c>
      <c r="R171" s="38">
        <f t="shared" si="13"/>
        <v>213.43658393999993</v>
      </c>
      <c r="S171" s="37">
        <v>2.2899833799999998</v>
      </c>
      <c r="T171" s="37">
        <v>1.4159370224247785</v>
      </c>
      <c r="U171" s="38">
        <f t="shared" si="15"/>
        <v>3.7059204024247783</v>
      </c>
    </row>
    <row r="172" spans="1:21" s="39" customFormat="1" ht="18" customHeight="1" x14ac:dyDescent="0.25">
      <c r="A172" s="181">
        <v>192</v>
      </c>
      <c r="B172" s="182" t="s">
        <v>129</v>
      </c>
      <c r="C172" s="182" t="s">
        <v>281</v>
      </c>
      <c r="D172" s="183">
        <v>14.061783</v>
      </c>
      <c r="E172" s="184">
        <v>11.4253736</v>
      </c>
      <c r="F172" s="183">
        <v>0</v>
      </c>
      <c r="G172" s="183">
        <v>1.7752731899999998</v>
      </c>
      <c r="H172" s="185">
        <f t="shared" si="11"/>
        <v>0.86113620999999996</v>
      </c>
      <c r="I172" s="185"/>
      <c r="J172" s="183">
        <v>15.120241477118331</v>
      </c>
      <c r="K172" s="185">
        <v>12.465080684037577</v>
      </c>
      <c r="L172" s="183">
        <v>0</v>
      </c>
      <c r="M172" s="183">
        <v>2.3586854700000006</v>
      </c>
      <c r="N172" s="185">
        <f t="shared" si="12"/>
        <v>0.29647532308075286</v>
      </c>
      <c r="O172" s="185">
        <f t="shared" si="14"/>
        <v>-65.571611129817327</v>
      </c>
      <c r="P172" s="37">
        <v>6.2650725999999999</v>
      </c>
      <c r="Q172" s="37">
        <v>5.1603009999999996</v>
      </c>
      <c r="R172" s="38">
        <f t="shared" si="13"/>
        <v>11.4253736</v>
      </c>
      <c r="S172" s="37">
        <v>6.2043475199999998</v>
      </c>
      <c r="T172" s="37">
        <v>6.2607331640375783</v>
      </c>
      <c r="U172" s="38">
        <f t="shared" si="15"/>
        <v>12.465080684037577</v>
      </c>
    </row>
    <row r="173" spans="1:21" s="39" customFormat="1" ht="18" customHeight="1" x14ac:dyDescent="0.25">
      <c r="A173" s="181">
        <v>193</v>
      </c>
      <c r="B173" s="182" t="s">
        <v>233</v>
      </c>
      <c r="C173" s="182" t="s">
        <v>282</v>
      </c>
      <c r="D173" s="183">
        <v>0</v>
      </c>
      <c r="E173" s="184">
        <v>0</v>
      </c>
      <c r="F173" s="183">
        <v>0</v>
      </c>
      <c r="G173" s="183">
        <v>0</v>
      </c>
      <c r="H173" s="185">
        <f t="shared" si="11"/>
        <v>0</v>
      </c>
      <c r="I173" s="185"/>
      <c r="J173" s="183">
        <v>0</v>
      </c>
      <c r="K173" s="185">
        <v>0</v>
      </c>
      <c r="L173" s="183">
        <v>0</v>
      </c>
      <c r="M173" s="183">
        <v>0</v>
      </c>
      <c r="N173" s="185">
        <f t="shared" si="12"/>
        <v>0</v>
      </c>
      <c r="O173" s="185" t="str">
        <f t="shared" si="14"/>
        <v>N.A.</v>
      </c>
      <c r="P173" s="37">
        <v>0</v>
      </c>
      <c r="Q173" s="37">
        <v>0</v>
      </c>
      <c r="R173" s="38">
        <f t="shared" si="13"/>
        <v>0</v>
      </c>
      <c r="S173" s="37">
        <v>0</v>
      </c>
      <c r="T173" s="37">
        <v>0</v>
      </c>
      <c r="U173" s="38">
        <f t="shared" si="15"/>
        <v>0</v>
      </c>
    </row>
    <row r="174" spans="1:21" s="39" customFormat="1" ht="18" customHeight="1" x14ac:dyDescent="0.25">
      <c r="A174" s="181">
        <v>194</v>
      </c>
      <c r="B174" s="182" t="s">
        <v>129</v>
      </c>
      <c r="C174" s="182" t="s">
        <v>283</v>
      </c>
      <c r="D174" s="183">
        <v>7.3331040000000005</v>
      </c>
      <c r="E174" s="184">
        <v>5.0575503499999996</v>
      </c>
      <c r="F174" s="183">
        <v>0</v>
      </c>
      <c r="G174" s="183">
        <v>0.96424157000000021</v>
      </c>
      <c r="H174" s="185">
        <f t="shared" si="11"/>
        <v>1.3113120800000007</v>
      </c>
      <c r="I174" s="185"/>
      <c r="J174" s="183">
        <v>7.3519942258310724</v>
      </c>
      <c r="K174" s="185">
        <v>5.8957056763049724</v>
      </c>
      <c r="L174" s="183">
        <v>0</v>
      </c>
      <c r="M174" s="183">
        <v>1.3121318000000002</v>
      </c>
      <c r="N174" s="185">
        <f t="shared" si="12"/>
        <v>0.1441567495260998</v>
      </c>
      <c r="O174" s="185">
        <f t="shared" si="14"/>
        <v>-89.006678751399917</v>
      </c>
      <c r="P174" s="37">
        <v>2.4218418499999999</v>
      </c>
      <c r="Q174" s="37">
        <v>2.6357085000000002</v>
      </c>
      <c r="R174" s="38">
        <f t="shared" si="13"/>
        <v>5.0575503499999996</v>
      </c>
      <c r="S174" s="37">
        <v>2.4218418499999999</v>
      </c>
      <c r="T174" s="37">
        <v>3.473863826304973</v>
      </c>
      <c r="U174" s="38">
        <f t="shared" si="15"/>
        <v>5.8957056763049724</v>
      </c>
    </row>
    <row r="175" spans="1:21" s="39" customFormat="1" ht="18" customHeight="1" x14ac:dyDescent="0.25">
      <c r="A175" s="181">
        <v>195</v>
      </c>
      <c r="B175" s="182" t="s">
        <v>129</v>
      </c>
      <c r="C175" s="182" t="s">
        <v>284</v>
      </c>
      <c r="D175" s="183">
        <v>25.057442499999997</v>
      </c>
      <c r="E175" s="184">
        <v>15.583379470000001</v>
      </c>
      <c r="F175" s="183">
        <v>0</v>
      </c>
      <c r="G175" s="183">
        <v>3.5100536799999977</v>
      </c>
      <c r="H175" s="185">
        <f t="shared" si="11"/>
        <v>5.9640093499999987</v>
      </c>
      <c r="I175" s="185"/>
      <c r="J175" s="183">
        <v>24.508479044537445</v>
      </c>
      <c r="K175" s="185">
        <v>19.139331371899456</v>
      </c>
      <c r="L175" s="183">
        <v>0</v>
      </c>
      <c r="M175" s="183">
        <v>4.8885892600000007</v>
      </c>
      <c r="N175" s="185">
        <f t="shared" si="12"/>
        <v>0.48055841263798893</v>
      </c>
      <c r="O175" s="185">
        <f t="shared" si="14"/>
        <v>-91.942359838218749</v>
      </c>
      <c r="P175" s="37">
        <v>9.0387049699999995</v>
      </c>
      <c r="Q175" s="37">
        <v>6.5446745000000002</v>
      </c>
      <c r="R175" s="38">
        <f t="shared" si="13"/>
        <v>15.583379470000001</v>
      </c>
      <c r="S175" s="37">
        <v>9.0387049699999995</v>
      </c>
      <c r="T175" s="37">
        <v>10.100626401899456</v>
      </c>
      <c r="U175" s="38">
        <f t="shared" si="15"/>
        <v>19.139331371899456</v>
      </c>
    </row>
    <row r="176" spans="1:21" s="39" customFormat="1" ht="18" customHeight="1" x14ac:dyDescent="0.25">
      <c r="A176" s="181">
        <v>197</v>
      </c>
      <c r="B176" s="182" t="s">
        <v>129</v>
      </c>
      <c r="C176" s="182" t="s">
        <v>285</v>
      </c>
      <c r="D176" s="183">
        <v>4.3376799999999998</v>
      </c>
      <c r="E176" s="184">
        <v>2.4349991099999997</v>
      </c>
      <c r="F176" s="183">
        <v>0</v>
      </c>
      <c r="G176" s="183">
        <v>0.66511867000000024</v>
      </c>
      <c r="H176" s="185">
        <f t="shared" si="11"/>
        <v>1.2375622199999998</v>
      </c>
      <c r="I176" s="185"/>
      <c r="J176" s="183">
        <v>3.9480125392524181</v>
      </c>
      <c r="K176" s="185">
        <v>2.9509734786788409</v>
      </c>
      <c r="L176" s="183">
        <v>0</v>
      </c>
      <c r="M176" s="183">
        <v>0.91962704999999989</v>
      </c>
      <c r="N176" s="185">
        <f t="shared" si="12"/>
        <v>7.7412010573577383E-2</v>
      </c>
      <c r="O176" s="185">
        <f t="shared" si="14"/>
        <v>-93.744798498003817</v>
      </c>
      <c r="P176" s="37">
        <v>1.7033586099999998</v>
      </c>
      <c r="Q176" s="37">
        <v>0.73164049999999992</v>
      </c>
      <c r="R176" s="38">
        <f t="shared" si="13"/>
        <v>2.4349991099999997</v>
      </c>
      <c r="S176" s="37">
        <v>1.7033617000000001</v>
      </c>
      <c r="T176" s="37">
        <v>1.247611778678841</v>
      </c>
      <c r="U176" s="38">
        <f t="shared" si="15"/>
        <v>2.9509734786788409</v>
      </c>
    </row>
    <row r="177" spans="1:21" s="39" customFormat="1" ht="18" customHeight="1" x14ac:dyDescent="0.25">
      <c r="A177" s="181">
        <v>198</v>
      </c>
      <c r="B177" s="182" t="s">
        <v>129</v>
      </c>
      <c r="C177" s="182" t="s">
        <v>286</v>
      </c>
      <c r="D177" s="183">
        <v>14.999196500000002</v>
      </c>
      <c r="E177" s="184">
        <v>11.853926059999999</v>
      </c>
      <c r="F177" s="183">
        <v>0</v>
      </c>
      <c r="G177" s="183">
        <v>1.6622128899999988</v>
      </c>
      <c r="H177" s="185">
        <f t="shared" si="11"/>
        <v>1.4830575500000038</v>
      </c>
      <c r="I177" s="185"/>
      <c r="J177" s="183">
        <v>13.081315921012823</v>
      </c>
      <c r="K177" s="185">
        <v>11.067551350404726</v>
      </c>
      <c r="L177" s="183">
        <v>0</v>
      </c>
      <c r="M177" s="183">
        <v>1.7572681800000003</v>
      </c>
      <c r="N177" s="185">
        <f t="shared" si="12"/>
        <v>0.25649639060809748</v>
      </c>
      <c r="O177" s="185">
        <f t="shared" si="14"/>
        <v>-82.704892968712045</v>
      </c>
      <c r="P177" s="37">
        <v>4.5595020599999989</v>
      </c>
      <c r="Q177" s="37">
        <v>7.2944239999999994</v>
      </c>
      <c r="R177" s="38">
        <f t="shared" si="13"/>
        <v>11.853926059999999</v>
      </c>
      <c r="S177" s="37">
        <v>4.5595020599999989</v>
      </c>
      <c r="T177" s="37">
        <v>6.5080492904047267</v>
      </c>
      <c r="U177" s="38">
        <f t="shared" si="15"/>
        <v>11.067551350404726</v>
      </c>
    </row>
    <row r="178" spans="1:21" s="39" customFormat="1" ht="18" customHeight="1" x14ac:dyDescent="0.25">
      <c r="A178" s="181">
        <v>199</v>
      </c>
      <c r="B178" s="182" t="s">
        <v>129</v>
      </c>
      <c r="C178" s="182" t="s">
        <v>287</v>
      </c>
      <c r="D178" s="183">
        <v>10.918504000000002</v>
      </c>
      <c r="E178" s="184">
        <v>9.8817654399999988</v>
      </c>
      <c r="F178" s="183">
        <v>0</v>
      </c>
      <c r="G178" s="183">
        <v>0.47541325000000012</v>
      </c>
      <c r="H178" s="185">
        <f t="shared" si="11"/>
        <v>0.5613253100000033</v>
      </c>
      <c r="I178" s="185"/>
      <c r="J178" s="183">
        <v>9.9350876524290115</v>
      </c>
      <c r="K178" s="185">
        <v>9.1717638321853059</v>
      </c>
      <c r="L178" s="183">
        <v>0</v>
      </c>
      <c r="M178" s="183">
        <v>0.56851817999999998</v>
      </c>
      <c r="N178" s="185">
        <f t="shared" si="12"/>
        <v>0.19480564024370561</v>
      </c>
      <c r="O178" s="185">
        <f t="shared" si="14"/>
        <v>-65.295411275200749</v>
      </c>
      <c r="P178" s="37">
        <v>4.7599304399999998</v>
      </c>
      <c r="Q178" s="37">
        <v>5.1218349999999999</v>
      </c>
      <c r="R178" s="38">
        <f t="shared" si="13"/>
        <v>9.8817654399999988</v>
      </c>
      <c r="S178" s="37">
        <v>4.6429736499999992</v>
      </c>
      <c r="T178" s="37">
        <v>4.5287901821853076</v>
      </c>
      <c r="U178" s="38">
        <f t="shared" si="15"/>
        <v>9.1717638321853059</v>
      </c>
    </row>
    <row r="179" spans="1:21" s="39" customFormat="1" ht="18" customHeight="1" x14ac:dyDescent="0.25">
      <c r="A179" s="181">
        <v>200</v>
      </c>
      <c r="B179" s="182" t="s">
        <v>215</v>
      </c>
      <c r="C179" s="182" t="s">
        <v>288</v>
      </c>
      <c r="D179" s="183">
        <v>35.085968000000001</v>
      </c>
      <c r="E179" s="184">
        <v>25.294599059999999</v>
      </c>
      <c r="F179" s="183">
        <v>0</v>
      </c>
      <c r="G179" s="183">
        <v>5.1358527099999991</v>
      </c>
      <c r="H179" s="185">
        <f t="shared" si="11"/>
        <v>4.6555162300000026</v>
      </c>
      <c r="I179" s="185"/>
      <c r="J179" s="183">
        <v>31.415175108103433</v>
      </c>
      <c r="K179" s="185">
        <v>25.26642382245435</v>
      </c>
      <c r="L179" s="183">
        <v>0</v>
      </c>
      <c r="M179" s="183">
        <v>5.5327674599999996</v>
      </c>
      <c r="N179" s="185">
        <f t="shared" si="12"/>
        <v>0.61598382564908416</v>
      </c>
      <c r="O179" s="185">
        <f t="shared" si="14"/>
        <v>-86.768732075731933</v>
      </c>
      <c r="P179" s="37">
        <v>14.02038106</v>
      </c>
      <c r="Q179" s="37">
        <v>11.274217999999999</v>
      </c>
      <c r="R179" s="38">
        <f t="shared" si="13"/>
        <v>25.294599059999999</v>
      </c>
      <c r="S179" s="37">
        <v>14.020376869999998</v>
      </c>
      <c r="T179" s="37">
        <v>11.24604695245435</v>
      </c>
      <c r="U179" s="38">
        <f t="shared" si="15"/>
        <v>25.26642382245435</v>
      </c>
    </row>
    <row r="180" spans="1:21" s="39" customFormat="1" ht="18" customHeight="1" x14ac:dyDescent="0.25">
      <c r="A180" s="181">
        <v>201</v>
      </c>
      <c r="B180" s="182" t="s">
        <v>215</v>
      </c>
      <c r="C180" s="182" t="s">
        <v>289</v>
      </c>
      <c r="D180" s="183">
        <v>60.256373000000004</v>
      </c>
      <c r="E180" s="184">
        <v>29.384164089999999</v>
      </c>
      <c r="F180" s="183">
        <v>0</v>
      </c>
      <c r="G180" s="183">
        <v>10.724188289999997</v>
      </c>
      <c r="H180" s="185">
        <f t="shared" si="11"/>
        <v>20.148020620000008</v>
      </c>
      <c r="I180" s="185"/>
      <c r="J180" s="183">
        <v>55.568660993552704</v>
      </c>
      <c r="K180" s="185">
        <v>39.782528805443832</v>
      </c>
      <c r="L180" s="183">
        <v>0</v>
      </c>
      <c r="M180" s="183">
        <v>14.6965506</v>
      </c>
      <c r="N180" s="185">
        <f t="shared" si="12"/>
        <v>1.0895815881088726</v>
      </c>
      <c r="O180" s="185">
        <f t="shared" si="14"/>
        <v>-94.592115976756062</v>
      </c>
      <c r="P180" s="37">
        <v>27.22139859</v>
      </c>
      <c r="Q180" s="37">
        <v>2.1627655000000003</v>
      </c>
      <c r="R180" s="38">
        <f t="shared" si="13"/>
        <v>29.384164089999999</v>
      </c>
      <c r="S180" s="37">
        <v>27.221405420000004</v>
      </c>
      <c r="T180" s="37">
        <v>12.561123385443828</v>
      </c>
      <c r="U180" s="38">
        <f t="shared" si="15"/>
        <v>39.782528805443832</v>
      </c>
    </row>
    <row r="181" spans="1:21" s="39" customFormat="1" ht="18" customHeight="1" x14ac:dyDescent="0.25">
      <c r="A181" s="181">
        <v>202</v>
      </c>
      <c r="B181" s="182" t="s">
        <v>215</v>
      </c>
      <c r="C181" s="182" t="s">
        <v>290</v>
      </c>
      <c r="D181" s="183">
        <v>60.716140500000002</v>
      </c>
      <c r="E181" s="184">
        <v>42.448821299999992</v>
      </c>
      <c r="F181" s="183">
        <v>0</v>
      </c>
      <c r="G181" s="183">
        <v>12.029561809999985</v>
      </c>
      <c r="H181" s="185">
        <f t="shared" si="11"/>
        <v>6.2377573900000254</v>
      </c>
      <c r="I181" s="185"/>
      <c r="J181" s="183">
        <v>63.673126867842377</v>
      </c>
      <c r="K181" s="185">
        <v>48.372054884159184</v>
      </c>
      <c r="L181" s="183">
        <v>0</v>
      </c>
      <c r="M181" s="183">
        <v>14.0525793</v>
      </c>
      <c r="N181" s="185">
        <f t="shared" si="12"/>
        <v>1.2484926836831942</v>
      </c>
      <c r="O181" s="185">
        <f t="shared" si="14"/>
        <v>-79.984911152769456</v>
      </c>
      <c r="P181" s="37">
        <v>32.053645799999991</v>
      </c>
      <c r="Q181" s="37">
        <v>10.395175500000001</v>
      </c>
      <c r="R181" s="38">
        <f t="shared" si="13"/>
        <v>42.448821299999992</v>
      </c>
      <c r="S181" s="37">
        <v>32.053638200000002</v>
      </c>
      <c r="T181" s="37">
        <v>16.318416684159185</v>
      </c>
      <c r="U181" s="38">
        <f t="shared" si="15"/>
        <v>48.372054884159184</v>
      </c>
    </row>
    <row r="182" spans="1:21" s="39" customFormat="1" ht="18" customHeight="1" x14ac:dyDescent="0.25">
      <c r="A182" s="181">
        <v>203</v>
      </c>
      <c r="B182" s="182" t="s">
        <v>237</v>
      </c>
      <c r="C182" s="182" t="s">
        <v>291</v>
      </c>
      <c r="D182" s="183">
        <v>20.300282000000003</v>
      </c>
      <c r="E182" s="184">
        <v>19.783843439999998</v>
      </c>
      <c r="F182" s="183">
        <v>0</v>
      </c>
      <c r="G182" s="183">
        <v>0.57023986999999998</v>
      </c>
      <c r="H182" s="185">
        <f t="shared" si="11"/>
        <v>-5.3801309999995439E-2</v>
      </c>
      <c r="I182" s="185"/>
      <c r="J182" s="183">
        <v>19.833245947333431</v>
      </c>
      <c r="K182" s="185">
        <v>18.890461611895518</v>
      </c>
      <c r="L182" s="183">
        <v>0</v>
      </c>
      <c r="M182" s="183">
        <v>0.55389715999999989</v>
      </c>
      <c r="N182" s="185">
        <f t="shared" si="12"/>
        <v>0.38888717543791362</v>
      </c>
      <c r="O182" s="185" t="str">
        <f t="shared" si="14"/>
        <v>&lt;-500</v>
      </c>
      <c r="P182" s="37">
        <v>11.18991344</v>
      </c>
      <c r="Q182" s="37">
        <v>8.5939300000000003</v>
      </c>
      <c r="R182" s="38">
        <f t="shared" si="13"/>
        <v>19.783843439999998</v>
      </c>
      <c r="S182" s="37">
        <v>10.869252600000001</v>
      </c>
      <c r="T182" s="37">
        <v>8.0212090118955182</v>
      </c>
      <c r="U182" s="38">
        <f t="shared" si="15"/>
        <v>18.890461611895518</v>
      </c>
    </row>
    <row r="183" spans="1:21" s="39" customFormat="1" ht="18" customHeight="1" x14ac:dyDescent="0.25">
      <c r="A183" s="181">
        <v>204</v>
      </c>
      <c r="B183" s="182" t="s">
        <v>215</v>
      </c>
      <c r="C183" s="182" t="s">
        <v>292</v>
      </c>
      <c r="D183" s="183">
        <v>31.722415000000005</v>
      </c>
      <c r="E183" s="184">
        <v>29.006190840000002</v>
      </c>
      <c r="F183" s="183">
        <v>0</v>
      </c>
      <c r="G183" s="183">
        <v>0.8196388700000008</v>
      </c>
      <c r="H183" s="185">
        <f t="shared" si="11"/>
        <v>1.8965852900000022</v>
      </c>
      <c r="I183" s="185"/>
      <c r="J183" s="183">
        <v>27.621426022684613</v>
      </c>
      <c r="K183" s="185">
        <v>25.945640124004527</v>
      </c>
      <c r="L183" s="183">
        <v>0</v>
      </c>
      <c r="M183" s="183">
        <v>1.13418931</v>
      </c>
      <c r="N183" s="185">
        <f t="shared" si="12"/>
        <v>0.5415965886800862</v>
      </c>
      <c r="O183" s="185">
        <f t="shared" si="14"/>
        <v>-71.443594362155707</v>
      </c>
      <c r="P183" s="37">
        <v>2.1007858400000008</v>
      </c>
      <c r="Q183" s="37">
        <v>26.905405000000002</v>
      </c>
      <c r="R183" s="38">
        <f t="shared" si="13"/>
        <v>29.006190840000002</v>
      </c>
      <c r="S183" s="37">
        <v>2.1007806200000001</v>
      </c>
      <c r="T183" s="37">
        <v>23.844859504004525</v>
      </c>
      <c r="U183" s="38">
        <f t="shared" si="15"/>
        <v>25.945640124004527</v>
      </c>
    </row>
    <row r="184" spans="1:21" s="39" customFormat="1" ht="18" customHeight="1" x14ac:dyDescent="0.25">
      <c r="A184" s="181">
        <v>205</v>
      </c>
      <c r="B184" s="182" t="s">
        <v>177</v>
      </c>
      <c r="C184" s="182" t="s">
        <v>293</v>
      </c>
      <c r="D184" s="183">
        <v>973.5709895</v>
      </c>
      <c r="E184" s="184">
        <v>23.457422329999996</v>
      </c>
      <c r="F184" s="183">
        <v>0</v>
      </c>
      <c r="G184" s="183">
        <v>1.4353985400000004</v>
      </c>
      <c r="H184" s="185">
        <f t="shared" si="11"/>
        <v>948.67816862999996</v>
      </c>
      <c r="I184" s="185"/>
      <c r="J184" s="183">
        <v>991.74805642000013</v>
      </c>
      <c r="K184" s="185">
        <v>26.8325218186</v>
      </c>
      <c r="L184" s="183">
        <v>0</v>
      </c>
      <c r="M184" s="183">
        <v>1.96708156</v>
      </c>
      <c r="N184" s="185">
        <f t="shared" si="12"/>
        <v>962.94845304140017</v>
      </c>
      <c r="O184" s="185">
        <f t="shared" si="14"/>
        <v>1.5042281864679292</v>
      </c>
      <c r="P184" s="37">
        <v>3.6434898299999974</v>
      </c>
      <c r="Q184" s="37">
        <v>19.8139325</v>
      </c>
      <c r="R184" s="38">
        <f t="shared" si="13"/>
        <v>23.457422329999996</v>
      </c>
      <c r="S184" s="37">
        <v>3.6434892300000001</v>
      </c>
      <c r="T184" s="37">
        <v>23.1890325886</v>
      </c>
      <c r="U184" s="38">
        <f t="shared" si="15"/>
        <v>26.8325218186</v>
      </c>
    </row>
    <row r="185" spans="1:21" s="39" customFormat="1" ht="18" customHeight="1" x14ac:dyDescent="0.25">
      <c r="A185" s="181">
        <v>206</v>
      </c>
      <c r="B185" s="182" t="s">
        <v>233</v>
      </c>
      <c r="C185" s="182" t="s">
        <v>921</v>
      </c>
      <c r="D185" s="183">
        <v>0</v>
      </c>
      <c r="E185" s="184">
        <v>0</v>
      </c>
      <c r="F185" s="183">
        <v>0</v>
      </c>
      <c r="G185" s="183">
        <v>0</v>
      </c>
      <c r="H185" s="185">
        <f t="shared" si="11"/>
        <v>0</v>
      </c>
      <c r="I185" s="185"/>
      <c r="J185" s="183">
        <v>0</v>
      </c>
      <c r="K185" s="185">
        <v>0</v>
      </c>
      <c r="L185" s="183">
        <v>0</v>
      </c>
      <c r="M185" s="183">
        <v>0</v>
      </c>
      <c r="N185" s="185">
        <f t="shared" si="12"/>
        <v>0</v>
      </c>
      <c r="O185" s="185" t="str">
        <f t="shared" si="14"/>
        <v>N.A.</v>
      </c>
      <c r="P185" s="37">
        <v>0</v>
      </c>
      <c r="Q185" s="37">
        <v>0</v>
      </c>
      <c r="R185" s="38">
        <f t="shared" si="13"/>
        <v>0</v>
      </c>
      <c r="S185" s="37">
        <v>0</v>
      </c>
      <c r="T185" s="37">
        <v>0</v>
      </c>
      <c r="U185" s="38">
        <f t="shared" si="15"/>
        <v>0</v>
      </c>
    </row>
    <row r="186" spans="1:21" s="39" customFormat="1" ht="18" customHeight="1" x14ac:dyDescent="0.25">
      <c r="A186" s="181">
        <v>207</v>
      </c>
      <c r="B186" s="182" t="s">
        <v>233</v>
      </c>
      <c r="C186" s="182" t="s">
        <v>294</v>
      </c>
      <c r="D186" s="183">
        <v>20.879955000000002</v>
      </c>
      <c r="E186" s="184">
        <v>18.989095459999998</v>
      </c>
      <c r="F186" s="183">
        <v>0</v>
      </c>
      <c r="G186" s="183">
        <v>0.67697931999999994</v>
      </c>
      <c r="H186" s="185">
        <f t="shared" si="11"/>
        <v>1.2138802200000045</v>
      </c>
      <c r="I186" s="185"/>
      <c r="J186" s="183">
        <v>18.145783755814243</v>
      </c>
      <c r="K186" s="185">
        <v>16.891126414327694</v>
      </c>
      <c r="L186" s="183">
        <v>0</v>
      </c>
      <c r="M186" s="183">
        <v>0.89885765999999989</v>
      </c>
      <c r="N186" s="185">
        <f t="shared" si="12"/>
        <v>0.35579968148654928</v>
      </c>
      <c r="O186" s="185">
        <f t="shared" si="14"/>
        <v>-70.689061768668751</v>
      </c>
      <c r="P186" s="37">
        <v>3.38658496</v>
      </c>
      <c r="Q186" s="37">
        <v>15.602510499999999</v>
      </c>
      <c r="R186" s="38">
        <f t="shared" si="13"/>
        <v>18.989095459999998</v>
      </c>
      <c r="S186" s="37">
        <v>3.3322672099999995</v>
      </c>
      <c r="T186" s="37">
        <v>13.558859204327693</v>
      </c>
      <c r="U186" s="38">
        <f t="shared" si="15"/>
        <v>16.891126414327694</v>
      </c>
    </row>
    <row r="187" spans="1:21" s="39" customFormat="1" ht="18" customHeight="1" x14ac:dyDescent="0.25">
      <c r="A187" s="181">
        <v>208</v>
      </c>
      <c r="B187" s="182" t="s">
        <v>129</v>
      </c>
      <c r="C187" s="182" t="s">
        <v>295</v>
      </c>
      <c r="D187" s="183">
        <v>13.0908365</v>
      </c>
      <c r="E187" s="184">
        <v>12.751331140000001</v>
      </c>
      <c r="F187" s="183">
        <v>0</v>
      </c>
      <c r="G187" s="183">
        <v>0.39894536000000003</v>
      </c>
      <c r="H187" s="185">
        <f t="shared" si="11"/>
        <v>-5.9440000000001381E-2</v>
      </c>
      <c r="I187" s="185"/>
      <c r="J187" s="183">
        <v>12.360719544118961</v>
      </c>
      <c r="K187" s="185">
        <v>11.730845354234273</v>
      </c>
      <c r="L187" s="183">
        <v>0</v>
      </c>
      <c r="M187" s="183">
        <v>0.38750714000000008</v>
      </c>
      <c r="N187" s="185">
        <f t="shared" si="12"/>
        <v>0.24236704988468838</v>
      </c>
      <c r="O187" s="185" t="str">
        <f t="shared" si="14"/>
        <v>&lt;-500</v>
      </c>
      <c r="P187" s="37">
        <v>7.8284806400000004</v>
      </c>
      <c r="Q187" s="37">
        <v>4.9228505</v>
      </c>
      <c r="R187" s="38">
        <f t="shared" si="13"/>
        <v>12.751331140000001</v>
      </c>
      <c r="S187" s="37">
        <v>7.6041440199999988</v>
      </c>
      <c r="T187" s="37">
        <v>4.1267013342342747</v>
      </c>
      <c r="U187" s="38">
        <f t="shared" si="15"/>
        <v>11.730845354234273</v>
      </c>
    </row>
    <row r="188" spans="1:21" s="39" customFormat="1" ht="18" customHeight="1" x14ac:dyDescent="0.25">
      <c r="A188" s="181">
        <v>209</v>
      </c>
      <c r="B188" s="182" t="s">
        <v>129</v>
      </c>
      <c r="C188" s="182" t="s">
        <v>296</v>
      </c>
      <c r="D188" s="183">
        <v>42.920999999999999</v>
      </c>
      <c r="E188" s="184">
        <v>36.797109852800006</v>
      </c>
      <c r="F188" s="183">
        <v>0</v>
      </c>
      <c r="G188" s="183">
        <v>10.710592839479201</v>
      </c>
      <c r="H188" s="185">
        <f t="shared" si="11"/>
        <v>-4.5867026922792071</v>
      </c>
      <c r="I188" s="185"/>
      <c r="J188" s="183">
        <v>35.534153933889343</v>
      </c>
      <c r="K188" s="185">
        <v>28.07268971753858</v>
      </c>
      <c r="L188" s="183">
        <v>0</v>
      </c>
      <c r="M188" s="183">
        <v>6.7647161000000011</v>
      </c>
      <c r="N188" s="185">
        <f t="shared" si="12"/>
        <v>0.69674811635076139</v>
      </c>
      <c r="O188" s="185">
        <f t="shared" si="14"/>
        <v>-115.19060996745213</v>
      </c>
      <c r="P188" s="37">
        <v>23.824716352800003</v>
      </c>
      <c r="Q188" s="37">
        <v>12.972393500000001</v>
      </c>
      <c r="R188" s="38">
        <f t="shared" si="13"/>
        <v>36.797109852800006</v>
      </c>
      <c r="S188" s="37">
        <v>15.848465540000003</v>
      </c>
      <c r="T188" s="37">
        <v>12.224224177538575</v>
      </c>
      <c r="U188" s="38">
        <f t="shared" si="15"/>
        <v>28.07268971753858</v>
      </c>
    </row>
    <row r="189" spans="1:21" s="39" customFormat="1" ht="18" customHeight="1" x14ac:dyDescent="0.25">
      <c r="A189" s="181">
        <v>210</v>
      </c>
      <c r="B189" s="182" t="s">
        <v>215</v>
      </c>
      <c r="C189" s="182" t="s">
        <v>297</v>
      </c>
      <c r="D189" s="183">
        <v>80.672892500000003</v>
      </c>
      <c r="E189" s="184">
        <v>73.843764150000013</v>
      </c>
      <c r="F189" s="183">
        <v>0</v>
      </c>
      <c r="G189" s="183">
        <v>2.1041204900000001</v>
      </c>
      <c r="H189" s="185">
        <f t="shared" si="11"/>
        <v>4.725007859999991</v>
      </c>
      <c r="I189" s="185"/>
      <c r="J189" s="183">
        <v>69.661975938963849</v>
      </c>
      <c r="K189" s="185">
        <v>65.379198762121419</v>
      </c>
      <c r="L189" s="183">
        <v>0</v>
      </c>
      <c r="M189" s="183">
        <v>2.9168560800000001</v>
      </c>
      <c r="N189" s="185">
        <f t="shared" si="12"/>
        <v>1.3659210968424298</v>
      </c>
      <c r="O189" s="185">
        <f t="shared" si="14"/>
        <v>-71.091665086829465</v>
      </c>
      <c r="P189" s="37">
        <v>5.4026986499999996</v>
      </c>
      <c r="Q189" s="37">
        <v>68.441065500000008</v>
      </c>
      <c r="R189" s="38">
        <f t="shared" si="13"/>
        <v>73.843764150000013</v>
      </c>
      <c r="S189" s="37">
        <v>5.4026910699999995</v>
      </c>
      <c r="T189" s="37">
        <v>59.976507692121416</v>
      </c>
      <c r="U189" s="38">
        <f t="shared" si="15"/>
        <v>65.379198762121419</v>
      </c>
    </row>
    <row r="190" spans="1:21" s="39" customFormat="1" ht="18" customHeight="1" x14ac:dyDescent="0.25">
      <c r="A190" s="181">
        <v>211</v>
      </c>
      <c r="B190" s="182" t="s">
        <v>215</v>
      </c>
      <c r="C190" s="182" t="s">
        <v>298</v>
      </c>
      <c r="D190" s="183">
        <v>30.239306500000001</v>
      </c>
      <c r="E190" s="184">
        <v>17.807167549999999</v>
      </c>
      <c r="F190" s="183">
        <v>0</v>
      </c>
      <c r="G190" s="183">
        <v>5.4276458000000032</v>
      </c>
      <c r="H190" s="185">
        <f t="shared" si="11"/>
        <v>7.0044931499999992</v>
      </c>
      <c r="I190" s="185"/>
      <c r="J190" s="183">
        <v>31.143153197478675</v>
      </c>
      <c r="K190" s="185">
        <v>23.085625954783016</v>
      </c>
      <c r="L190" s="183">
        <v>0</v>
      </c>
      <c r="M190" s="183">
        <v>7.4468771799999995</v>
      </c>
      <c r="N190" s="185">
        <f t="shared" si="12"/>
        <v>0.61065006269565991</v>
      </c>
      <c r="O190" s="185">
        <f t="shared" si="14"/>
        <v>-91.282023558040606</v>
      </c>
      <c r="P190" s="37">
        <v>13.87786955</v>
      </c>
      <c r="Q190" s="37">
        <v>3.9292979999999997</v>
      </c>
      <c r="R190" s="38">
        <f t="shared" si="13"/>
        <v>17.807167549999999</v>
      </c>
      <c r="S190" s="37">
        <v>13.87786122</v>
      </c>
      <c r="T190" s="37">
        <v>9.2077647347830158</v>
      </c>
      <c r="U190" s="38">
        <f t="shared" si="15"/>
        <v>23.085625954783016</v>
      </c>
    </row>
    <row r="191" spans="1:21" s="39" customFormat="1" ht="18" customHeight="1" x14ac:dyDescent="0.25">
      <c r="A191" s="181">
        <v>212</v>
      </c>
      <c r="B191" s="182" t="s">
        <v>129</v>
      </c>
      <c r="C191" s="182" t="s">
        <v>299</v>
      </c>
      <c r="D191" s="183">
        <v>517.16037850000009</v>
      </c>
      <c r="E191" s="184">
        <v>0</v>
      </c>
      <c r="F191" s="183">
        <v>0</v>
      </c>
      <c r="G191" s="183">
        <v>0</v>
      </c>
      <c r="H191" s="185">
        <f t="shared" si="11"/>
        <v>517.16037850000009</v>
      </c>
      <c r="I191" s="185"/>
      <c r="J191" s="183">
        <v>0</v>
      </c>
      <c r="K191" s="185">
        <v>0</v>
      </c>
      <c r="L191" s="183">
        <v>0</v>
      </c>
      <c r="M191" s="183">
        <v>0</v>
      </c>
      <c r="N191" s="185">
        <f t="shared" si="12"/>
        <v>0</v>
      </c>
      <c r="O191" s="185" t="str">
        <f t="shared" si="14"/>
        <v>N.A.</v>
      </c>
      <c r="P191" s="37">
        <v>0</v>
      </c>
      <c r="Q191" s="37">
        <v>0</v>
      </c>
      <c r="R191" s="38">
        <f t="shared" si="13"/>
        <v>0</v>
      </c>
      <c r="S191" s="37">
        <v>0</v>
      </c>
      <c r="T191" s="37">
        <v>0</v>
      </c>
      <c r="U191" s="38">
        <f t="shared" si="15"/>
        <v>0</v>
      </c>
    </row>
    <row r="192" spans="1:21" s="39" customFormat="1" ht="18" customHeight="1" x14ac:dyDescent="0.25">
      <c r="A192" s="181">
        <v>213</v>
      </c>
      <c r="B192" s="182" t="s">
        <v>129</v>
      </c>
      <c r="C192" s="182" t="s">
        <v>300</v>
      </c>
      <c r="D192" s="183">
        <v>57.812774500000003</v>
      </c>
      <c r="E192" s="184">
        <v>33.378973090000002</v>
      </c>
      <c r="F192" s="183">
        <v>0</v>
      </c>
      <c r="G192" s="183">
        <v>13.16153368</v>
      </c>
      <c r="H192" s="185">
        <f t="shared" si="11"/>
        <v>11.272267730000001</v>
      </c>
      <c r="I192" s="185"/>
      <c r="J192" s="183">
        <v>51.196209332275018</v>
      </c>
      <c r="K192" s="185">
        <v>37.023701530465708</v>
      </c>
      <c r="L192" s="183">
        <v>0</v>
      </c>
      <c r="M192" s="183">
        <v>13.168660559999999</v>
      </c>
      <c r="N192" s="185">
        <f t="shared" si="12"/>
        <v>1.0038472418093107</v>
      </c>
      <c r="O192" s="185">
        <f t="shared" si="14"/>
        <v>-91.094540461120587</v>
      </c>
      <c r="P192" s="37">
        <v>27.77771409</v>
      </c>
      <c r="Q192" s="37">
        <v>5.6012589999999998</v>
      </c>
      <c r="R192" s="38">
        <f t="shared" si="13"/>
        <v>33.378973090000002</v>
      </c>
      <c r="S192" s="37">
        <v>27.777714089999996</v>
      </c>
      <c r="T192" s="37">
        <v>9.2459874404657114</v>
      </c>
      <c r="U192" s="38">
        <f t="shared" si="15"/>
        <v>37.023701530465708</v>
      </c>
    </row>
    <row r="193" spans="1:21" s="39" customFormat="1" ht="18" customHeight="1" x14ac:dyDescent="0.25">
      <c r="A193" s="181">
        <v>214</v>
      </c>
      <c r="B193" s="182" t="s">
        <v>129</v>
      </c>
      <c r="C193" s="182" t="s">
        <v>301</v>
      </c>
      <c r="D193" s="183">
        <v>107.52745050000001</v>
      </c>
      <c r="E193" s="184">
        <v>53.692915080000006</v>
      </c>
      <c r="F193" s="183">
        <v>0</v>
      </c>
      <c r="G193" s="183">
        <v>11.71829668</v>
      </c>
      <c r="H193" s="185">
        <f t="shared" si="11"/>
        <v>42.116238740000007</v>
      </c>
      <c r="I193" s="185"/>
      <c r="J193" s="183">
        <v>47.894458382687901</v>
      </c>
      <c r="K193" s="185">
        <v>34.446518365576367</v>
      </c>
      <c r="L193" s="183">
        <v>0</v>
      </c>
      <c r="M193" s="183">
        <v>12.508832990000002</v>
      </c>
      <c r="N193" s="185">
        <f t="shared" si="12"/>
        <v>0.93910702711153249</v>
      </c>
      <c r="O193" s="185">
        <f t="shared" si="14"/>
        <v>-97.770202052208404</v>
      </c>
      <c r="P193" s="37">
        <v>38.776585080000004</v>
      </c>
      <c r="Q193" s="37">
        <v>14.91633</v>
      </c>
      <c r="R193" s="38">
        <f t="shared" si="13"/>
        <v>53.692915080000006</v>
      </c>
      <c r="S193" s="37">
        <v>26.256786739999995</v>
      </c>
      <c r="T193" s="37">
        <v>8.1897316255763695</v>
      </c>
      <c r="U193" s="38">
        <f t="shared" si="15"/>
        <v>34.446518365576367</v>
      </c>
    </row>
    <row r="194" spans="1:21" s="39" customFormat="1" ht="18" customHeight="1" x14ac:dyDescent="0.25">
      <c r="A194" s="181">
        <v>215</v>
      </c>
      <c r="B194" s="182" t="s">
        <v>215</v>
      </c>
      <c r="C194" s="182" t="s">
        <v>302</v>
      </c>
      <c r="D194" s="183">
        <v>55.697957499999994</v>
      </c>
      <c r="E194" s="184">
        <v>26.52942732</v>
      </c>
      <c r="F194" s="183">
        <v>0</v>
      </c>
      <c r="G194" s="183">
        <v>8.2355543300000011</v>
      </c>
      <c r="H194" s="185">
        <f t="shared" si="11"/>
        <v>20.932975849999991</v>
      </c>
      <c r="I194" s="185"/>
      <c r="J194" s="183">
        <v>33.585756888875395</v>
      </c>
      <c r="K194" s="185">
        <v>24.435210936152345</v>
      </c>
      <c r="L194" s="183">
        <v>0</v>
      </c>
      <c r="M194" s="183">
        <v>8.4920017000000012</v>
      </c>
      <c r="N194" s="185">
        <f t="shared" si="12"/>
        <v>0.65854425272304873</v>
      </c>
      <c r="O194" s="185">
        <f t="shared" si="14"/>
        <v>-96.854034240320175</v>
      </c>
      <c r="P194" s="37">
        <v>16.404619820000001</v>
      </c>
      <c r="Q194" s="37">
        <v>10.124807499999999</v>
      </c>
      <c r="R194" s="38">
        <f t="shared" si="13"/>
        <v>26.52942732</v>
      </c>
      <c r="S194" s="37">
        <v>16.404619820000001</v>
      </c>
      <c r="T194" s="37">
        <v>8.0305911161523458</v>
      </c>
      <c r="U194" s="38">
        <f t="shared" si="15"/>
        <v>24.435210936152345</v>
      </c>
    </row>
    <row r="195" spans="1:21" s="39" customFormat="1" ht="18" customHeight="1" x14ac:dyDescent="0.25">
      <c r="A195" s="181">
        <v>216</v>
      </c>
      <c r="B195" s="182" t="s">
        <v>192</v>
      </c>
      <c r="C195" s="182" t="s">
        <v>303</v>
      </c>
      <c r="D195" s="183">
        <v>933.92806799999994</v>
      </c>
      <c r="E195" s="184">
        <v>133.58005181999997</v>
      </c>
      <c r="F195" s="183">
        <v>0</v>
      </c>
      <c r="G195" s="183">
        <v>40.533449349999998</v>
      </c>
      <c r="H195" s="185">
        <f t="shared" si="11"/>
        <v>759.81456682999999</v>
      </c>
      <c r="I195" s="185"/>
      <c r="J195" s="183">
        <v>621.86293606705738</v>
      </c>
      <c r="K195" s="185">
        <v>133.58005417999999</v>
      </c>
      <c r="L195" s="183">
        <v>0</v>
      </c>
      <c r="M195" s="183">
        <v>40.385045429999998</v>
      </c>
      <c r="N195" s="185">
        <f t="shared" si="12"/>
        <v>447.89783645705739</v>
      </c>
      <c r="O195" s="185">
        <f t="shared" si="14"/>
        <v>-41.051691292821772</v>
      </c>
      <c r="P195" s="37">
        <v>133.58005181999997</v>
      </c>
      <c r="Q195" s="37">
        <v>0</v>
      </c>
      <c r="R195" s="38">
        <f t="shared" si="13"/>
        <v>133.58005181999997</v>
      </c>
      <c r="S195" s="37">
        <v>133.58005417999999</v>
      </c>
      <c r="T195" s="37">
        <v>0</v>
      </c>
      <c r="U195" s="38">
        <f t="shared" si="15"/>
        <v>133.58005417999999</v>
      </c>
    </row>
    <row r="196" spans="1:21" s="39" customFormat="1" ht="18" customHeight="1" x14ac:dyDescent="0.25">
      <c r="A196" s="181">
        <v>217</v>
      </c>
      <c r="B196" s="182" t="s">
        <v>192</v>
      </c>
      <c r="C196" s="182" t="s">
        <v>304</v>
      </c>
      <c r="D196" s="183">
        <v>2402.1998349999999</v>
      </c>
      <c r="E196" s="184">
        <v>67.55844931999998</v>
      </c>
      <c r="F196" s="183">
        <v>0</v>
      </c>
      <c r="G196" s="183">
        <v>34.902118859999995</v>
      </c>
      <c r="H196" s="185">
        <f t="shared" si="11"/>
        <v>2299.73926682</v>
      </c>
      <c r="I196" s="185"/>
      <c r="J196" s="183">
        <v>2970.1449006399998</v>
      </c>
      <c r="K196" s="185">
        <v>61.454519120000015</v>
      </c>
      <c r="L196" s="183">
        <v>0</v>
      </c>
      <c r="M196" s="183">
        <v>37.835926229999998</v>
      </c>
      <c r="N196" s="185">
        <f t="shared" si="12"/>
        <v>2870.8544552899998</v>
      </c>
      <c r="O196" s="185">
        <f t="shared" si="14"/>
        <v>24.833910378880393</v>
      </c>
      <c r="P196" s="37">
        <v>67.55844931999998</v>
      </c>
      <c r="Q196" s="37">
        <v>0</v>
      </c>
      <c r="R196" s="38">
        <f t="shared" si="13"/>
        <v>67.55844931999998</v>
      </c>
      <c r="S196" s="37">
        <v>61.454519120000015</v>
      </c>
      <c r="T196" s="37">
        <v>0</v>
      </c>
      <c r="U196" s="38">
        <f t="shared" si="15"/>
        <v>61.454519120000015</v>
      </c>
    </row>
    <row r="197" spans="1:21" s="39" customFormat="1" ht="18" customHeight="1" x14ac:dyDescent="0.25">
      <c r="A197" s="181">
        <v>218</v>
      </c>
      <c r="B197" s="182" t="s">
        <v>125</v>
      </c>
      <c r="C197" s="182" t="s">
        <v>305</v>
      </c>
      <c r="D197" s="183">
        <v>41.207306500000001</v>
      </c>
      <c r="E197" s="184">
        <v>40.063845810000004</v>
      </c>
      <c r="F197" s="183">
        <v>0</v>
      </c>
      <c r="G197" s="183">
        <v>0.18347773999999997</v>
      </c>
      <c r="H197" s="185">
        <f t="shared" si="11"/>
        <v>0.95998294999999778</v>
      </c>
      <c r="I197" s="185"/>
      <c r="J197" s="183">
        <v>41.83801824984706</v>
      </c>
      <c r="K197" s="185">
        <v>40.766228100830453</v>
      </c>
      <c r="L197" s="183">
        <v>0</v>
      </c>
      <c r="M197" s="183">
        <v>0.25143684999999999</v>
      </c>
      <c r="N197" s="185">
        <f t="shared" si="12"/>
        <v>0.82035329901660714</v>
      </c>
      <c r="O197" s="185">
        <f t="shared" si="14"/>
        <v>-14.545013636272493</v>
      </c>
      <c r="P197" s="37">
        <v>0.4657178099999999</v>
      </c>
      <c r="Q197" s="37">
        <v>39.598128000000003</v>
      </c>
      <c r="R197" s="38">
        <f t="shared" si="13"/>
        <v>40.063845810000004</v>
      </c>
      <c r="S197" s="37">
        <v>0.46571910999999999</v>
      </c>
      <c r="T197" s="37">
        <v>40.300508990830451</v>
      </c>
      <c r="U197" s="38">
        <f t="shared" si="15"/>
        <v>40.766228100830453</v>
      </c>
    </row>
    <row r="198" spans="1:21" s="39" customFormat="1" ht="18" customHeight="1" x14ac:dyDescent="0.25">
      <c r="A198" s="181">
        <v>219</v>
      </c>
      <c r="B198" s="182" t="s">
        <v>215</v>
      </c>
      <c r="C198" s="182" t="s">
        <v>306</v>
      </c>
      <c r="D198" s="183">
        <v>21.646975500000003</v>
      </c>
      <c r="E198" s="184">
        <v>10.585634710000008</v>
      </c>
      <c r="F198" s="183">
        <v>0</v>
      </c>
      <c r="G198" s="183">
        <v>4.1703258200000013</v>
      </c>
      <c r="H198" s="185">
        <f t="shared" si="11"/>
        <v>6.8910149699999943</v>
      </c>
      <c r="I198" s="185"/>
      <c r="J198" s="183">
        <v>16.972087076218997</v>
      </c>
      <c r="K198" s="185">
        <v>10.92423090511666</v>
      </c>
      <c r="L198" s="183">
        <v>0</v>
      </c>
      <c r="M198" s="183">
        <v>5.7150701500000007</v>
      </c>
      <c r="N198" s="185">
        <f t="shared" si="12"/>
        <v>0.33278602110233635</v>
      </c>
      <c r="O198" s="185">
        <f t="shared" si="14"/>
        <v>-95.170725610797263</v>
      </c>
      <c r="P198" s="37">
        <v>10.585634710000008</v>
      </c>
      <c r="Q198" s="37">
        <v>0</v>
      </c>
      <c r="R198" s="38">
        <f t="shared" si="13"/>
        <v>10.585634710000008</v>
      </c>
      <c r="S198" s="37">
        <v>10.585629770000002</v>
      </c>
      <c r="T198" s="37">
        <v>0.33860113511665846</v>
      </c>
      <c r="U198" s="38">
        <f t="shared" si="15"/>
        <v>10.92423090511666</v>
      </c>
    </row>
    <row r="199" spans="1:21" s="39" customFormat="1" ht="18" customHeight="1" x14ac:dyDescent="0.25">
      <c r="A199" s="181">
        <v>222</v>
      </c>
      <c r="B199" s="182" t="s">
        <v>115</v>
      </c>
      <c r="C199" s="182" t="s">
        <v>307</v>
      </c>
      <c r="D199" s="183">
        <v>2768.6299120000003</v>
      </c>
      <c r="E199" s="184">
        <v>1305.8807628000002</v>
      </c>
      <c r="F199" s="183">
        <v>0</v>
      </c>
      <c r="G199" s="183">
        <v>119.19169675000003</v>
      </c>
      <c r="H199" s="185">
        <f t="shared" si="11"/>
        <v>1343.55745245</v>
      </c>
      <c r="I199" s="185"/>
      <c r="J199" s="183">
        <v>3780.3868894674056</v>
      </c>
      <c r="K199" s="185">
        <v>787.33196515506029</v>
      </c>
      <c r="L199" s="183">
        <v>0</v>
      </c>
      <c r="M199" s="183">
        <v>132.66889520000001</v>
      </c>
      <c r="N199" s="185">
        <f t="shared" si="12"/>
        <v>2860.3860291123451</v>
      </c>
      <c r="O199" s="185">
        <f t="shared" si="14"/>
        <v>112.89644323704819</v>
      </c>
      <c r="P199" s="37">
        <v>233.0788153</v>
      </c>
      <c r="Q199" s="37">
        <v>1072.8019475000001</v>
      </c>
      <c r="R199" s="38">
        <f t="shared" si="13"/>
        <v>1305.8807628000002</v>
      </c>
      <c r="S199" s="37">
        <v>214.72640198000002</v>
      </c>
      <c r="T199" s="37">
        <v>572.6055631750603</v>
      </c>
      <c r="U199" s="38">
        <f t="shared" si="15"/>
        <v>787.33196515506029</v>
      </c>
    </row>
    <row r="200" spans="1:21" s="39" customFormat="1" ht="18" customHeight="1" x14ac:dyDescent="0.25">
      <c r="A200" s="181">
        <v>223</v>
      </c>
      <c r="B200" s="182" t="s">
        <v>125</v>
      </c>
      <c r="C200" s="182" t="s">
        <v>308</v>
      </c>
      <c r="D200" s="183">
        <v>0</v>
      </c>
      <c r="E200" s="184">
        <v>0</v>
      </c>
      <c r="F200" s="183">
        <v>0</v>
      </c>
      <c r="G200" s="183">
        <v>0</v>
      </c>
      <c r="H200" s="185">
        <f t="shared" si="11"/>
        <v>0</v>
      </c>
      <c r="I200" s="185"/>
      <c r="J200" s="183">
        <v>0</v>
      </c>
      <c r="K200" s="185">
        <v>0</v>
      </c>
      <c r="L200" s="183">
        <v>0</v>
      </c>
      <c r="M200" s="183">
        <v>0</v>
      </c>
      <c r="N200" s="185">
        <f t="shared" si="12"/>
        <v>0</v>
      </c>
      <c r="O200" s="185" t="str">
        <f t="shared" si="14"/>
        <v>N.A.</v>
      </c>
      <c r="P200" s="37">
        <v>0</v>
      </c>
      <c r="Q200" s="37">
        <v>0</v>
      </c>
      <c r="R200" s="38">
        <f t="shared" si="13"/>
        <v>0</v>
      </c>
      <c r="S200" s="37">
        <v>0</v>
      </c>
      <c r="T200" s="37">
        <v>0</v>
      </c>
      <c r="U200" s="38">
        <f t="shared" si="15"/>
        <v>0</v>
      </c>
    </row>
    <row r="201" spans="1:21" s="39" customFormat="1" ht="18" customHeight="1" x14ac:dyDescent="0.25">
      <c r="A201" s="181">
        <v>225</v>
      </c>
      <c r="B201" s="182" t="s">
        <v>125</v>
      </c>
      <c r="C201" s="182" t="s">
        <v>309</v>
      </c>
      <c r="D201" s="183">
        <v>0</v>
      </c>
      <c r="E201" s="184">
        <v>0</v>
      </c>
      <c r="F201" s="183">
        <v>0</v>
      </c>
      <c r="G201" s="183">
        <v>0</v>
      </c>
      <c r="H201" s="185">
        <f t="shared" si="11"/>
        <v>0</v>
      </c>
      <c r="I201" s="185"/>
      <c r="J201" s="183">
        <v>0.16706187426334013</v>
      </c>
      <c r="K201" s="185">
        <v>0.16378615123856877</v>
      </c>
      <c r="L201" s="183">
        <v>0</v>
      </c>
      <c r="M201" s="183">
        <v>0</v>
      </c>
      <c r="N201" s="185">
        <f t="shared" si="12"/>
        <v>3.2757230247713598E-3</v>
      </c>
      <c r="O201" s="185" t="str">
        <f t="shared" si="14"/>
        <v>N.A.</v>
      </c>
      <c r="P201" s="37">
        <v>0</v>
      </c>
      <c r="Q201" s="37">
        <v>0</v>
      </c>
      <c r="R201" s="38">
        <f t="shared" si="13"/>
        <v>0</v>
      </c>
      <c r="S201" s="37">
        <v>0</v>
      </c>
      <c r="T201" s="37">
        <v>0.16378615123856877</v>
      </c>
      <c r="U201" s="38">
        <f t="shared" si="15"/>
        <v>0.16378615123856877</v>
      </c>
    </row>
    <row r="202" spans="1:21" s="39" customFormat="1" ht="18" customHeight="1" x14ac:dyDescent="0.25">
      <c r="A202" s="181">
        <v>226</v>
      </c>
      <c r="B202" s="182" t="s">
        <v>117</v>
      </c>
      <c r="C202" s="182" t="s">
        <v>310</v>
      </c>
      <c r="D202" s="183">
        <v>180.27690400000003</v>
      </c>
      <c r="E202" s="184">
        <v>99.180836249999999</v>
      </c>
      <c r="F202" s="183">
        <v>0</v>
      </c>
      <c r="G202" s="183">
        <v>7.4842569900000004</v>
      </c>
      <c r="H202" s="185">
        <f t="shared" si="11"/>
        <v>73.611810760000026</v>
      </c>
      <c r="I202" s="185"/>
      <c r="J202" s="183">
        <v>179.7723364248663</v>
      </c>
      <c r="K202" s="185">
        <v>98.332065249999999</v>
      </c>
      <c r="L202" s="183">
        <v>0</v>
      </c>
      <c r="M202" s="183">
        <v>7.4063658100000005</v>
      </c>
      <c r="N202" s="185">
        <f t="shared" si="12"/>
        <v>74.0339053648663</v>
      </c>
      <c r="O202" s="185">
        <f t="shared" si="14"/>
        <v>0.57340608865396392</v>
      </c>
      <c r="P202" s="37">
        <v>24.779770750000001</v>
      </c>
      <c r="Q202" s="37">
        <v>74.401065500000001</v>
      </c>
      <c r="R202" s="38">
        <f t="shared" si="13"/>
        <v>99.180836249999999</v>
      </c>
      <c r="S202" s="37">
        <v>24.779774249999999</v>
      </c>
      <c r="T202" s="37">
        <v>73.552290999999997</v>
      </c>
      <c r="U202" s="38">
        <f t="shared" si="15"/>
        <v>98.332065249999999</v>
      </c>
    </row>
    <row r="203" spans="1:21" s="39" customFormat="1" ht="18" customHeight="1" x14ac:dyDescent="0.25">
      <c r="A203" s="181">
        <v>227</v>
      </c>
      <c r="B203" s="182" t="s">
        <v>113</v>
      </c>
      <c r="C203" s="182" t="s">
        <v>311</v>
      </c>
      <c r="D203" s="183">
        <v>280.33023500000002</v>
      </c>
      <c r="E203" s="184">
        <v>31.72704203</v>
      </c>
      <c r="F203" s="183">
        <v>0</v>
      </c>
      <c r="G203" s="183">
        <v>5.6282927099999993</v>
      </c>
      <c r="H203" s="185">
        <f t="shared" si="11"/>
        <v>242.97490026</v>
      </c>
      <c r="I203" s="185"/>
      <c r="J203" s="183">
        <v>217.24130104999475</v>
      </c>
      <c r="K203" s="185">
        <v>40.466212212799995</v>
      </c>
      <c r="L203" s="183">
        <v>0</v>
      </c>
      <c r="M203" s="183">
        <v>7.6072090399999999</v>
      </c>
      <c r="N203" s="185">
        <f t="shared" si="12"/>
        <v>169.16787979719476</v>
      </c>
      <c r="O203" s="185">
        <f t="shared" si="14"/>
        <v>-30.37639706151813</v>
      </c>
      <c r="P203" s="37">
        <v>13.993059530000002</v>
      </c>
      <c r="Q203" s="37">
        <v>17.7339825</v>
      </c>
      <c r="R203" s="38">
        <f t="shared" si="13"/>
        <v>31.72704203</v>
      </c>
      <c r="S203" s="37">
        <v>13.993059530000002</v>
      </c>
      <c r="T203" s="37">
        <v>26.473152682799995</v>
      </c>
      <c r="U203" s="38">
        <f t="shared" si="15"/>
        <v>40.466212212799995</v>
      </c>
    </row>
    <row r="204" spans="1:21" s="39" customFormat="1" ht="18" customHeight="1" x14ac:dyDescent="0.25">
      <c r="A204" s="181">
        <v>228</v>
      </c>
      <c r="B204" s="182" t="s">
        <v>125</v>
      </c>
      <c r="C204" s="182" t="s">
        <v>312</v>
      </c>
      <c r="D204" s="183">
        <v>7.5427759999999999</v>
      </c>
      <c r="E204" s="184">
        <v>5.1917661600000002</v>
      </c>
      <c r="F204" s="183">
        <v>0</v>
      </c>
      <c r="G204" s="183">
        <v>1.1041907200000001</v>
      </c>
      <c r="H204" s="185">
        <f t="shared" si="11"/>
        <v>1.2468191199999996</v>
      </c>
      <c r="I204" s="185"/>
      <c r="J204" s="183">
        <v>5.3888310990844657</v>
      </c>
      <c r="K204" s="185">
        <v>3.7984091642004572</v>
      </c>
      <c r="L204" s="183">
        <v>0</v>
      </c>
      <c r="M204" s="183">
        <v>1.48475858</v>
      </c>
      <c r="N204" s="185">
        <f t="shared" si="12"/>
        <v>0.10566335488400846</v>
      </c>
      <c r="O204" s="185">
        <f t="shared" si="14"/>
        <v>-91.525366174685502</v>
      </c>
      <c r="P204" s="37">
        <v>2.7516131599999998</v>
      </c>
      <c r="Q204" s="37">
        <v>2.440153</v>
      </c>
      <c r="R204" s="38">
        <f t="shared" si="13"/>
        <v>5.1917661600000002</v>
      </c>
      <c r="S204" s="37">
        <v>2.7516131599999998</v>
      </c>
      <c r="T204" s="37">
        <v>1.0467960042004572</v>
      </c>
      <c r="U204" s="38">
        <f t="shared" si="15"/>
        <v>3.7984091642004572</v>
      </c>
    </row>
    <row r="205" spans="1:21" s="39" customFormat="1" ht="18" customHeight="1" x14ac:dyDescent="0.25">
      <c r="A205" s="181">
        <v>229</v>
      </c>
      <c r="B205" s="182" t="s">
        <v>123</v>
      </c>
      <c r="C205" s="182" t="s">
        <v>313</v>
      </c>
      <c r="D205" s="183">
        <v>238.13575449999999</v>
      </c>
      <c r="E205" s="184">
        <v>219.88685585000002</v>
      </c>
      <c r="F205" s="183">
        <v>0</v>
      </c>
      <c r="G205" s="183">
        <v>12.624905449999998</v>
      </c>
      <c r="H205" s="185">
        <f t="shared" si="11"/>
        <v>5.6239931999999744</v>
      </c>
      <c r="I205" s="185"/>
      <c r="J205" s="183">
        <v>164.90501770373046</v>
      </c>
      <c r="K205" s="185">
        <v>134.30750145000002</v>
      </c>
      <c r="L205" s="183">
        <v>0</v>
      </c>
      <c r="M205" s="183">
        <v>17.237599979999999</v>
      </c>
      <c r="N205" s="185">
        <f t="shared" si="12"/>
        <v>13.359916273730448</v>
      </c>
      <c r="O205" s="185">
        <f t="shared" si="14"/>
        <v>137.55214131003055</v>
      </c>
      <c r="P205" s="37">
        <v>31.869474350000004</v>
      </c>
      <c r="Q205" s="37">
        <v>188.0173815</v>
      </c>
      <c r="R205" s="38">
        <f t="shared" si="13"/>
        <v>219.88685585000002</v>
      </c>
      <c r="S205" s="37">
        <v>31.869477450000002</v>
      </c>
      <c r="T205" s="37">
        <v>102.43802400000001</v>
      </c>
      <c r="U205" s="38">
        <f t="shared" si="15"/>
        <v>134.30750145000002</v>
      </c>
    </row>
    <row r="206" spans="1:21" s="39" customFormat="1" ht="18" customHeight="1" x14ac:dyDescent="0.25">
      <c r="A206" s="181">
        <v>231</v>
      </c>
      <c r="B206" s="182" t="s">
        <v>215</v>
      </c>
      <c r="C206" s="182" t="s">
        <v>314</v>
      </c>
      <c r="D206" s="183">
        <v>11.404494499999998</v>
      </c>
      <c r="E206" s="184">
        <v>10.59102758</v>
      </c>
      <c r="F206" s="183">
        <v>0</v>
      </c>
      <c r="G206" s="183">
        <v>0.24980084000000005</v>
      </c>
      <c r="H206" s="185">
        <f t="shared" si="11"/>
        <v>0.56366607999999796</v>
      </c>
      <c r="I206" s="185"/>
      <c r="J206" s="183">
        <v>10.059814881889634</v>
      </c>
      <c r="K206" s="185">
        <v>9.5202236196957202</v>
      </c>
      <c r="L206" s="183">
        <v>0</v>
      </c>
      <c r="M206" s="183">
        <v>0.34233999000000004</v>
      </c>
      <c r="N206" s="185">
        <f t="shared" si="12"/>
        <v>0.19725127219391425</v>
      </c>
      <c r="O206" s="185">
        <f t="shared" si="14"/>
        <v>-65.005651538599778</v>
      </c>
      <c r="P206" s="37">
        <v>0.63409108000000036</v>
      </c>
      <c r="Q206" s="37">
        <v>9.9569364999999994</v>
      </c>
      <c r="R206" s="38">
        <f t="shared" si="13"/>
        <v>10.59102758</v>
      </c>
      <c r="S206" s="37">
        <v>0.6340927300000001</v>
      </c>
      <c r="T206" s="37">
        <v>8.8861308896957194</v>
      </c>
      <c r="U206" s="38">
        <f t="shared" si="15"/>
        <v>9.5202236196957202</v>
      </c>
    </row>
    <row r="207" spans="1:21" s="39" customFormat="1" ht="18" customHeight="1" x14ac:dyDescent="0.25">
      <c r="A207" s="181">
        <v>233</v>
      </c>
      <c r="B207" s="182" t="s">
        <v>215</v>
      </c>
      <c r="C207" s="182" t="s">
        <v>315</v>
      </c>
      <c r="D207" s="183">
        <v>21.150015499999999</v>
      </c>
      <c r="E207" s="184">
        <v>4.3866550000000002</v>
      </c>
      <c r="F207" s="183">
        <v>0</v>
      </c>
      <c r="G207" s="183">
        <v>0.33377060999999986</v>
      </c>
      <c r="H207" s="185">
        <f t="shared" si="11"/>
        <v>16.429589889999999</v>
      </c>
      <c r="I207" s="185"/>
      <c r="J207" s="183">
        <v>5.0654712464563669</v>
      </c>
      <c r="K207" s="185">
        <v>4.5087441208395758</v>
      </c>
      <c r="L207" s="183">
        <v>0</v>
      </c>
      <c r="M207" s="183">
        <v>0.45740416</v>
      </c>
      <c r="N207" s="185">
        <f t="shared" si="12"/>
        <v>9.9322965616791159E-2</v>
      </c>
      <c r="O207" s="185">
        <f t="shared" si="14"/>
        <v>-99.395462903932568</v>
      </c>
      <c r="P207" s="37">
        <v>0.84721150000000045</v>
      </c>
      <c r="Q207" s="37">
        <v>3.5394435</v>
      </c>
      <c r="R207" s="38">
        <f t="shared" si="13"/>
        <v>4.3866550000000002</v>
      </c>
      <c r="S207" s="37">
        <v>0.84721820000000003</v>
      </c>
      <c r="T207" s="37">
        <v>3.6615259208395754</v>
      </c>
      <c r="U207" s="38">
        <f t="shared" si="15"/>
        <v>4.5087441208395758</v>
      </c>
    </row>
    <row r="208" spans="1:21" s="39" customFormat="1" ht="18" customHeight="1" x14ac:dyDescent="0.25">
      <c r="A208" s="181">
        <v>234</v>
      </c>
      <c r="B208" s="182" t="s">
        <v>215</v>
      </c>
      <c r="C208" s="182" t="s">
        <v>316</v>
      </c>
      <c r="D208" s="183">
        <v>39.244414499999991</v>
      </c>
      <c r="E208" s="184">
        <v>10.689191499999998</v>
      </c>
      <c r="F208" s="183">
        <v>0</v>
      </c>
      <c r="G208" s="183">
        <v>14.431781879999997</v>
      </c>
      <c r="H208" s="185">
        <f t="shared" si="11"/>
        <v>14.123441119999994</v>
      </c>
      <c r="I208" s="185"/>
      <c r="J208" s="183">
        <v>34.271241793825439</v>
      </c>
      <c r="K208" s="185">
        <v>19.542063240613182</v>
      </c>
      <c r="L208" s="183">
        <v>0</v>
      </c>
      <c r="M208" s="183">
        <v>14.057193420000003</v>
      </c>
      <c r="N208" s="185">
        <f t="shared" si="12"/>
        <v>0.67198513321225484</v>
      </c>
      <c r="O208" s="185">
        <f t="shared" si="14"/>
        <v>-95.242058026066559</v>
      </c>
      <c r="P208" s="37">
        <v>6.7336024999999982</v>
      </c>
      <c r="Q208" s="37">
        <v>3.9555890000000002</v>
      </c>
      <c r="R208" s="38">
        <f t="shared" si="13"/>
        <v>10.689191499999998</v>
      </c>
      <c r="S208" s="37">
        <v>6.7336077099999994</v>
      </c>
      <c r="T208" s="37">
        <v>12.808455530613182</v>
      </c>
      <c r="U208" s="38">
        <f t="shared" si="15"/>
        <v>19.542063240613182</v>
      </c>
    </row>
    <row r="209" spans="1:21" s="39" customFormat="1" ht="18" customHeight="1" x14ac:dyDescent="0.25">
      <c r="A209" s="181">
        <v>235</v>
      </c>
      <c r="B209" s="182" t="s">
        <v>117</v>
      </c>
      <c r="C209" s="182" t="s">
        <v>317</v>
      </c>
      <c r="D209" s="183">
        <v>346.27499999999998</v>
      </c>
      <c r="E209" s="184">
        <v>320.47921067000004</v>
      </c>
      <c r="F209" s="183">
        <v>0</v>
      </c>
      <c r="G209" s="183">
        <v>19.850769790000001</v>
      </c>
      <c r="H209" s="185">
        <f t="shared" si="11"/>
        <v>5.945019539999933</v>
      </c>
      <c r="I209" s="185"/>
      <c r="J209" s="183">
        <v>196.08640518941019</v>
      </c>
      <c r="K209" s="185">
        <v>350.58335831000005</v>
      </c>
      <c r="L209" s="183">
        <v>0</v>
      </c>
      <c r="M209" s="183">
        <v>27.20373103</v>
      </c>
      <c r="N209" s="185">
        <f t="shared" si="12"/>
        <v>-181.70068415058986</v>
      </c>
      <c r="O209" s="185" t="str">
        <f t="shared" si="14"/>
        <v>&lt;-500</v>
      </c>
      <c r="P209" s="37">
        <v>50.387592169999984</v>
      </c>
      <c r="Q209" s="37">
        <v>270.09161850000004</v>
      </c>
      <c r="R209" s="38">
        <f t="shared" si="13"/>
        <v>320.47921067000004</v>
      </c>
      <c r="S209" s="37">
        <v>50.387592109999993</v>
      </c>
      <c r="T209" s="37">
        <v>300.19576620000004</v>
      </c>
      <c r="U209" s="38">
        <f t="shared" si="15"/>
        <v>350.58335831000005</v>
      </c>
    </row>
    <row r="210" spans="1:21" s="39" customFormat="1" ht="18" customHeight="1" x14ac:dyDescent="0.25">
      <c r="A210" s="181">
        <v>236</v>
      </c>
      <c r="B210" s="182" t="s">
        <v>117</v>
      </c>
      <c r="C210" s="182" t="s">
        <v>318</v>
      </c>
      <c r="D210" s="183">
        <v>206.13066749999999</v>
      </c>
      <c r="E210" s="184">
        <v>192.99642186</v>
      </c>
      <c r="F210" s="183">
        <v>0</v>
      </c>
      <c r="G210" s="183">
        <v>4.3584860499999998</v>
      </c>
      <c r="H210" s="185">
        <f t="shared" ref="H210:H273" si="16">D210-E210-G210</f>
        <v>8.7757595899999892</v>
      </c>
      <c r="I210" s="185"/>
      <c r="J210" s="183">
        <v>229.37347058741034</v>
      </c>
      <c r="K210" s="185">
        <v>312.35255084000005</v>
      </c>
      <c r="L210" s="183">
        <v>0</v>
      </c>
      <c r="M210" s="183">
        <v>4.2997138600000007</v>
      </c>
      <c r="N210" s="185">
        <f t="shared" ref="N210:N273" si="17">J210-K210-M210</f>
        <v>-87.278794112589708</v>
      </c>
      <c r="O210" s="185" t="str">
        <f t="shared" si="14"/>
        <v>&lt;-500</v>
      </c>
      <c r="P210" s="37">
        <v>12.156782359999999</v>
      </c>
      <c r="Q210" s="37">
        <v>180.8396395</v>
      </c>
      <c r="R210" s="38">
        <f t="shared" ref="R210:R273" si="18">P210+Q210</f>
        <v>192.99642186</v>
      </c>
      <c r="S210" s="37">
        <v>12.156784640000001</v>
      </c>
      <c r="T210" s="37">
        <v>300.19576620000004</v>
      </c>
      <c r="U210" s="38">
        <f t="shared" si="15"/>
        <v>312.35255084000005</v>
      </c>
    </row>
    <row r="211" spans="1:21" s="39" customFormat="1" ht="18" customHeight="1" x14ac:dyDescent="0.25">
      <c r="A211" s="181">
        <v>237</v>
      </c>
      <c r="B211" s="182" t="s">
        <v>125</v>
      </c>
      <c r="C211" s="182" t="s">
        <v>319</v>
      </c>
      <c r="D211" s="183">
        <v>23.360566500000001</v>
      </c>
      <c r="E211" s="184">
        <v>13.032764929999999</v>
      </c>
      <c r="F211" s="183">
        <v>0</v>
      </c>
      <c r="G211" s="183">
        <v>2.9952740299999991</v>
      </c>
      <c r="H211" s="185">
        <f t="shared" si="16"/>
        <v>7.3325275400000027</v>
      </c>
      <c r="I211" s="185"/>
      <c r="J211" s="183">
        <v>14.816289709860667</v>
      </c>
      <c r="K211" s="185">
        <v>11.297751665353596</v>
      </c>
      <c r="L211" s="183">
        <v>0</v>
      </c>
      <c r="M211" s="183">
        <v>3.2280225599999994</v>
      </c>
      <c r="N211" s="185">
        <f t="shared" si="17"/>
        <v>0.29051548450707187</v>
      </c>
      <c r="O211" s="185">
        <f t="shared" ref="O211:O274" si="19">IF(OR(H211=0,N211=0),"N.A.",IF((((N211-H211)/H211))*100&gt;=500,"500&lt;",IF((((N211-H211)/H211))*100&lt;=-500,"&lt;-500",(((N211-H211)/H211))*100)))</f>
        <v>-96.037989861991406</v>
      </c>
      <c r="P211" s="37">
        <v>10.777770929999999</v>
      </c>
      <c r="Q211" s="37">
        <v>2.2549939999999999</v>
      </c>
      <c r="R211" s="38">
        <f t="shared" si="18"/>
        <v>13.032764929999999</v>
      </c>
      <c r="S211" s="37">
        <v>10.777770159999999</v>
      </c>
      <c r="T211" s="37">
        <v>0.51998150535359633</v>
      </c>
      <c r="U211" s="38">
        <f t="shared" ref="U211:U274" si="20">S211+T211</f>
        <v>11.297751665353596</v>
      </c>
    </row>
    <row r="212" spans="1:21" s="39" customFormat="1" ht="18" customHeight="1" x14ac:dyDescent="0.25">
      <c r="A212" s="181">
        <v>242</v>
      </c>
      <c r="B212" s="182" t="s">
        <v>129</v>
      </c>
      <c r="C212" s="182" t="s">
        <v>320</v>
      </c>
      <c r="D212" s="183">
        <v>2395.6949950000003</v>
      </c>
      <c r="E212" s="184">
        <v>1254.1146929699999</v>
      </c>
      <c r="F212" s="183">
        <v>0</v>
      </c>
      <c r="G212" s="183">
        <v>3.9411654400000002</v>
      </c>
      <c r="H212" s="185">
        <f t="shared" si="16"/>
        <v>1137.6391365900004</v>
      </c>
      <c r="I212" s="185"/>
      <c r="J212" s="183">
        <v>19.572989504160333</v>
      </c>
      <c r="K212" s="185">
        <v>15.717143486235621</v>
      </c>
      <c r="L212" s="183">
        <v>0</v>
      </c>
      <c r="M212" s="183">
        <v>3.4720619099999999</v>
      </c>
      <c r="N212" s="185">
        <f t="shared" si="17"/>
        <v>0.38378410792471218</v>
      </c>
      <c r="O212" s="185">
        <f t="shared" si="19"/>
        <v>-99.966264864175216</v>
      </c>
      <c r="P212" s="37">
        <v>6.31845897</v>
      </c>
      <c r="Q212" s="37">
        <v>1247.7962339999999</v>
      </c>
      <c r="R212" s="38">
        <f t="shared" si="18"/>
        <v>1254.1146929699999</v>
      </c>
      <c r="S212" s="37">
        <v>5.5619803599999997</v>
      </c>
      <c r="T212" s="37">
        <v>10.155163126235621</v>
      </c>
      <c r="U212" s="38">
        <f t="shared" si="20"/>
        <v>15.717143486235621</v>
      </c>
    </row>
    <row r="213" spans="1:21" s="39" customFormat="1" ht="18" customHeight="1" x14ac:dyDescent="0.25">
      <c r="A213" s="181">
        <v>243</v>
      </c>
      <c r="B213" s="182" t="s">
        <v>129</v>
      </c>
      <c r="C213" s="182" t="s">
        <v>321</v>
      </c>
      <c r="D213" s="183">
        <v>78.891183500000011</v>
      </c>
      <c r="E213" s="184">
        <v>61.820034249999992</v>
      </c>
      <c r="F213" s="183">
        <v>0</v>
      </c>
      <c r="G213" s="183">
        <v>17.711333919999994</v>
      </c>
      <c r="H213" s="185">
        <f t="shared" si="16"/>
        <v>-0.64018466999997514</v>
      </c>
      <c r="I213" s="185"/>
      <c r="J213" s="183">
        <v>82.142627665840337</v>
      </c>
      <c r="K213" s="185">
        <v>59.703472117686594</v>
      </c>
      <c r="L213" s="183">
        <v>0</v>
      </c>
      <c r="M213" s="183">
        <v>20.828515789999997</v>
      </c>
      <c r="N213" s="185">
        <f t="shared" si="17"/>
        <v>1.610639758153745</v>
      </c>
      <c r="O213" s="185">
        <f t="shared" si="19"/>
        <v>-351.58986674170245</v>
      </c>
      <c r="P213" s="37">
        <v>55.399103749999995</v>
      </c>
      <c r="Q213" s="37">
        <v>6.420930499999999</v>
      </c>
      <c r="R213" s="38">
        <f t="shared" si="18"/>
        <v>61.820034249999992</v>
      </c>
      <c r="S213" s="37">
        <v>55.399103749999995</v>
      </c>
      <c r="T213" s="37">
        <v>4.3043683676865978</v>
      </c>
      <c r="U213" s="38">
        <f t="shared" si="20"/>
        <v>59.703472117686594</v>
      </c>
    </row>
    <row r="214" spans="1:21" s="39" customFormat="1" ht="18" customHeight="1" x14ac:dyDescent="0.25">
      <c r="A214" s="181">
        <v>244</v>
      </c>
      <c r="B214" s="182" t="s">
        <v>129</v>
      </c>
      <c r="C214" s="182" t="s">
        <v>322</v>
      </c>
      <c r="D214" s="183">
        <v>47.284252999999993</v>
      </c>
      <c r="E214" s="184">
        <v>28.896857359999998</v>
      </c>
      <c r="F214" s="183">
        <v>0</v>
      </c>
      <c r="G214" s="183">
        <v>8.5026869200000004</v>
      </c>
      <c r="H214" s="185">
        <f t="shared" si="16"/>
        <v>9.8847087199999937</v>
      </c>
      <c r="I214" s="185"/>
      <c r="J214" s="183">
        <v>46.472909466974372</v>
      </c>
      <c r="K214" s="185">
        <v>34.642204488014094</v>
      </c>
      <c r="L214" s="183">
        <v>0</v>
      </c>
      <c r="M214" s="183">
        <v>10.919471459999999</v>
      </c>
      <c r="N214" s="185">
        <f t="shared" si="17"/>
        <v>0.91123351896027849</v>
      </c>
      <c r="O214" s="185">
        <f t="shared" si="19"/>
        <v>-90.781382185632282</v>
      </c>
      <c r="P214" s="37">
        <v>25.290766359999999</v>
      </c>
      <c r="Q214" s="37">
        <v>3.6060909999999997</v>
      </c>
      <c r="R214" s="38">
        <f t="shared" si="18"/>
        <v>28.896857359999998</v>
      </c>
      <c r="S214" s="37">
        <v>25.290766359999999</v>
      </c>
      <c r="T214" s="37">
        <v>9.3514381280140952</v>
      </c>
      <c r="U214" s="38">
        <f t="shared" si="20"/>
        <v>34.642204488014094</v>
      </c>
    </row>
    <row r="215" spans="1:21" s="39" customFormat="1" ht="18" customHeight="1" x14ac:dyDescent="0.25">
      <c r="A215" s="181">
        <v>245</v>
      </c>
      <c r="B215" s="182" t="s">
        <v>129</v>
      </c>
      <c r="C215" s="182" t="s">
        <v>323</v>
      </c>
      <c r="D215" s="183">
        <v>45.767910499999999</v>
      </c>
      <c r="E215" s="184">
        <v>25.562975665000014</v>
      </c>
      <c r="F215" s="183">
        <v>0</v>
      </c>
      <c r="G215" s="183">
        <v>5.0997595899999997</v>
      </c>
      <c r="H215" s="185">
        <f t="shared" si="16"/>
        <v>15.105175244999986</v>
      </c>
      <c r="I215" s="185"/>
      <c r="J215" s="183">
        <v>27.739021858544543</v>
      </c>
      <c r="K215" s="185">
        <v>21.559460379161315</v>
      </c>
      <c r="L215" s="183">
        <v>0</v>
      </c>
      <c r="M215" s="183">
        <v>5.6356590899999999</v>
      </c>
      <c r="N215" s="185">
        <f t="shared" si="17"/>
        <v>0.54390238938322799</v>
      </c>
      <c r="O215" s="185">
        <f t="shared" si="19"/>
        <v>-96.399231517931128</v>
      </c>
      <c r="P215" s="37">
        <v>13.268067165000012</v>
      </c>
      <c r="Q215" s="37">
        <v>12.294908500000002</v>
      </c>
      <c r="R215" s="38">
        <f t="shared" si="18"/>
        <v>25.562975665000014</v>
      </c>
      <c r="S215" s="37">
        <v>13.268064779999998</v>
      </c>
      <c r="T215" s="37">
        <v>8.2913955991613157</v>
      </c>
      <c r="U215" s="38">
        <f t="shared" si="20"/>
        <v>21.559460379161315</v>
      </c>
    </row>
    <row r="216" spans="1:21" s="39" customFormat="1" ht="18" customHeight="1" x14ac:dyDescent="0.25">
      <c r="A216" s="181">
        <v>247</v>
      </c>
      <c r="B216" s="182" t="s">
        <v>215</v>
      </c>
      <c r="C216" s="182" t="s">
        <v>324</v>
      </c>
      <c r="D216" s="183">
        <v>19.299735500000001</v>
      </c>
      <c r="E216" s="184">
        <v>12.726112069999999</v>
      </c>
      <c r="F216" s="183">
        <v>0</v>
      </c>
      <c r="G216" s="183">
        <v>1.8505621000000001</v>
      </c>
      <c r="H216" s="185">
        <f t="shared" si="16"/>
        <v>4.7230613300000011</v>
      </c>
      <c r="I216" s="185"/>
      <c r="J216" s="183">
        <v>15.296383147620904</v>
      </c>
      <c r="K216" s="185">
        <v>12.702516626295003</v>
      </c>
      <c r="L216" s="183">
        <v>0</v>
      </c>
      <c r="M216" s="183">
        <v>2.2939374400000001</v>
      </c>
      <c r="N216" s="185">
        <f t="shared" si="17"/>
        <v>0.29992908132590168</v>
      </c>
      <c r="O216" s="185">
        <f t="shared" si="19"/>
        <v>-93.649689039166006</v>
      </c>
      <c r="P216" s="37">
        <v>4.8527160699999996</v>
      </c>
      <c r="Q216" s="37">
        <v>7.8733960000000005</v>
      </c>
      <c r="R216" s="38">
        <f t="shared" si="18"/>
        <v>12.726112069999999</v>
      </c>
      <c r="S216" s="37">
        <v>4.8527156400000004</v>
      </c>
      <c r="T216" s="37">
        <v>7.8498009862950022</v>
      </c>
      <c r="U216" s="38">
        <f t="shared" si="20"/>
        <v>12.702516626295003</v>
      </c>
    </row>
    <row r="217" spans="1:21" s="39" customFormat="1" ht="18" customHeight="1" x14ac:dyDescent="0.25">
      <c r="A217" s="181">
        <v>248</v>
      </c>
      <c r="B217" s="182" t="s">
        <v>215</v>
      </c>
      <c r="C217" s="182" t="s">
        <v>325</v>
      </c>
      <c r="D217" s="183">
        <v>43.572877499999997</v>
      </c>
      <c r="E217" s="184">
        <v>28.004424180000001</v>
      </c>
      <c r="F217" s="183">
        <v>0</v>
      </c>
      <c r="G217" s="183">
        <v>3.9973082399999997</v>
      </c>
      <c r="H217" s="185">
        <f t="shared" si="16"/>
        <v>11.571145079999997</v>
      </c>
      <c r="I217" s="185"/>
      <c r="J217" s="183">
        <v>34.070255301872088</v>
      </c>
      <c r="K217" s="185">
        <v>28.365518900266753</v>
      </c>
      <c r="L217" s="183">
        <v>0</v>
      </c>
      <c r="M217" s="183">
        <v>5.0366921800000002</v>
      </c>
      <c r="N217" s="185">
        <f t="shared" si="17"/>
        <v>0.66804422160533417</v>
      </c>
      <c r="O217" s="185">
        <f t="shared" si="19"/>
        <v>-94.226636888686087</v>
      </c>
      <c r="P217" s="37">
        <v>10.40207768</v>
      </c>
      <c r="Q217" s="37">
        <v>17.602346499999999</v>
      </c>
      <c r="R217" s="38">
        <f t="shared" si="18"/>
        <v>28.004424180000001</v>
      </c>
      <c r="S217" s="37">
        <v>10.402077680000001</v>
      </c>
      <c r="T217" s="37">
        <v>17.963441220266752</v>
      </c>
      <c r="U217" s="38">
        <f t="shared" si="20"/>
        <v>28.365518900266753</v>
      </c>
    </row>
    <row r="218" spans="1:21" s="39" customFormat="1" ht="18" customHeight="1" x14ac:dyDescent="0.25">
      <c r="A218" s="181">
        <v>249</v>
      </c>
      <c r="B218" s="182" t="s">
        <v>215</v>
      </c>
      <c r="C218" s="182" t="s">
        <v>326</v>
      </c>
      <c r="D218" s="183">
        <v>50.791531499999998</v>
      </c>
      <c r="E218" s="184">
        <v>29.030575460000005</v>
      </c>
      <c r="F218" s="183">
        <v>0</v>
      </c>
      <c r="G218" s="183">
        <v>9.7435997149599984</v>
      </c>
      <c r="H218" s="185">
        <f t="shared" si="16"/>
        <v>12.017356325039994</v>
      </c>
      <c r="I218" s="185"/>
      <c r="J218" s="183">
        <v>48.355604552362195</v>
      </c>
      <c r="K218" s="185">
        <v>35.366496393492348</v>
      </c>
      <c r="L218" s="183">
        <v>0</v>
      </c>
      <c r="M218" s="183">
        <v>12.040959049999998</v>
      </c>
      <c r="N218" s="185">
        <f t="shared" si="17"/>
        <v>0.94814910886984904</v>
      </c>
      <c r="O218" s="185">
        <f t="shared" si="19"/>
        <v>-92.110168965413493</v>
      </c>
      <c r="P218" s="37">
        <v>25.278621460000004</v>
      </c>
      <c r="Q218" s="37">
        <v>3.7519540000000005</v>
      </c>
      <c r="R218" s="38">
        <f t="shared" si="18"/>
        <v>29.030575460000005</v>
      </c>
      <c r="S218" s="37">
        <v>24.034320720000004</v>
      </c>
      <c r="T218" s="37">
        <v>11.332175673492344</v>
      </c>
      <c r="U218" s="38">
        <f t="shared" si="20"/>
        <v>35.366496393492348</v>
      </c>
    </row>
    <row r="219" spans="1:21" s="39" customFormat="1" ht="18" customHeight="1" x14ac:dyDescent="0.25">
      <c r="A219" s="181">
        <v>250</v>
      </c>
      <c r="B219" s="182" t="s">
        <v>215</v>
      </c>
      <c r="C219" s="182" t="s">
        <v>327</v>
      </c>
      <c r="D219" s="183">
        <v>30.634804000000003</v>
      </c>
      <c r="E219" s="184">
        <v>22.211443030000002</v>
      </c>
      <c r="F219" s="183">
        <v>0</v>
      </c>
      <c r="G219" s="183">
        <v>1.4660109000000006</v>
      </c>
      <c r="H219" s="185">
        <f t="shared" si="16"/>
        <v>6.9573500700000004</v>
      </c>
      <c r="I219" s="185"/>
      <c r="J219" s="183">
        <v>23.428273097794126</v>
      </c>
      <c r="K219" s="185">
        <v>20.959848583915807</v>
      </c>
      <c r="L219" s="183">
        <v>0</v>
      </c>
      <c r="M219" s="183">
        <v>2.00904661</v>
      </c>
      <c r="N219" s="185">
        <f t="shared" si="17"/>
        <v>0.45937790387831834</v>
      </c>
      <c r="O219" s="185">
        <f t="shared" si="19"/>
        <v>-93.397228840630731</v>
      </c>
      <c r="P219" s="37">
        <v>3.7212130300000013</v>
      </c>
      <c r="Q219" s="37">
        <v>18.49023</v>
      </c>
      <c r="R219" s="38">
        <f t="shared" si="18"/>
        <v>22.211443030000002</v>
      </c>
      <c r="S219" s="37">
        <v>3.7212182600000001</v>
      </c>
      <c r="T219" s="37">
        <v>17.238630323915807</v>
      </c>
      <c r="U219" s="38">
        <f t="shared" si="20"/>
        <v>20.959848583915807</v>
      </c>
    </row>
    <row r="220" spans="1:21" s="39" customFormat="1" ht="18" customHeight="1" x14ac:dyDescent="0.25">
      <c r="A220" s="181">
        <v>251</v>
      </c>
      <c r="B220" s="182" t="s">
        <v>129</v>
      </c>
      <c r="C220" s="182" t="s">
        <v>328</v>
      </c>
      <c r="D220" s="183">
        <v>21.890162999999998</v>
      </c>
      <c r="E220" s="184">
        <v>14.456792129999998</v>
      </c>
      <c r="F220" s="183">
        <v>0</v>
      </c>
      <c r="G220" s="183">
        <v>5.1827893200000048</v>
      </c>
      <c r="H220" s="185">
        <f t="shared" si="16"/>
        <v>2.2505815499999944</v>
      </c>
      <c r="I220" s="185"/>
      <c r="J220" s="183">
        <v>18.825950405083479</v>
      </c>
      <c r="K220" s="185">
        <v>12.537942892630863</v>
      </c>
      <c r="L220" s="183">
        <v>0</v>
      </c>
      <c r="M220" s="183">
        <v>5.9188712299999988</v>
      </c>
      <c r="N220" s="185">
        <f t="shared" si="17"/>
        <v>0.36913628245261698</v>
      </c>
      <c r="O220" s="185">
        <f t="shared" si="19"/>
        <v>-83.598182325247535</v>
      </c>
      <c r="P220" s="37">
        <v>8.5203131299999981</v>
      </c>
      <c r="Q220" s="37">
        <v>5.9364790000000003</v>
      </c>
      <c r="R220" s="38">
        <f t="shared" si="18"/>
        <v>14.456792129999998</v>
      </c>
      <c r="S220" s="37">
        <v>8.5203207699999997</v>
      </c>
      <c r="T220" s="37">
        <v>4.0176221226308622</v>
      </c>
      <c r="U220" s="38">
        <f t="shared" si="20"/>
        <v>12.537942892630863</v>
      </c>
    </row>
    <row r="221" spans="1:21" s="39" customFormat="1" ht="18" customHeight="1" x14ac:dyDescent="0.25">
      <c r="A221" s="181">
        <v>252</v>
      </c>
      <c r="B221" s="182" t="s">
        <v>129</v>
      </c>
      <c r="C221" s="182" t="s">
        <v>329</v>
      </c>
      <c r="D221" s="183">
        <v>0</v>
      </c>
      <c r="E221" s="184">
        <v>0</v>
      </c>
      <c r="F221" s="183">
        <v>0</v>
      </c>
      <c r="G221" s="183">
        <v>0</v>
      </c>
      <c r="H221" s="185">
        <f t="shared" si="16"/>
        <v>0</v>
      </c>
      <c r="I221" s="185"/>
      <c r="J221" s="183">
        <v>0</v>
      </c>
      <c r="K221" s="185">
        <v>0</v>
      </c>
      <c r="L221" s="183">
        <v>0</v>
      </c>
      <c r="M221" s="183">
        <v>0</v>
      </c>
      <c r="N221" s="185">
        <f t="shared" si="17"/>
        <v>0</v>
      </c>
      <c r="O221" s="185" t="str">
        <f t="shared" si="19"/>
        <v>N.A.</v>
      </c>
      <c r="P221" s="37">
        <v>0</v>
      </c>
      <c r="Q221" s="37">
        <v>0</v>
      </c>
      <c r="R221" s="38">
        <f t="shared" si="18"/>
        <v>0</v>
      </c>
      <c r="S221" s="37">
        <v>0</v>
      </c>
      <c r="T221" s="37">
        <v>0</v>
      </c>
      <c r="U221" s="38">
        <f t="shared" si="20"/>
        <v>0</v>
      </c>
    </row>
    <row r="222" spans="1:21" s="39" customFormat="1" ht="18" customHeight="1" x14ac:dyDescent="0.25">
      <c r="A222" s="181">
        <v>253</v>
      </c>
      <c r="B222" s="182" t="s">
        <v>129</v>
      </c>
      <c r="C222" s="182" t="s">
        <v>330</v>
      </c>
      <c r="D222" s="183">
        <v>47.729032500000002</v>
      </c>
      <c r="E222" s="184">
        <v>35.652503480000007</v>
      </c>
      <c r="F222" s="183">
        <v>0</v>
      </c>
      <c r="G222" s="183">
        <v>8.9320542287500064</v>
      </c>
      <c r="H222" s="185">
        <f t="shared" si="16"/>
        <v>3.1444747912499889</v>
      </c>
      <c r="I222" s="185"/>
      <c r="J222" s="183">
        <v>43.657846628957103</v>
      </c>
      <c r="K222" s="185">
        <v>33.845662350546178</v>
      </c>
      <c r="L222" s="183">
        <v>0</v>
      </c>
      <c r="M222" s="183">
        <v>8.9561480700000011</v>
      </c>
      <c r="N222" s="185">
        <f t="shared" si="17"/>
        <v>0.85603620841092365</v>
      </c>
      <c r="O222" s="185">
        <f t="shared" si="19"/>
        <v>-72.776496386837536</v>
      </c>
      <c r="P222" s="37">
        <v>27.553960480000008</v>
      </c>
      <c r="Q222" s="37">
        <v>8.0985430000000012</v>
      </c>
      <c r="R222" s="38">
        <f t="shared" si="18"/>
        <v>35.652503480000007</v>
      </c>
      <c r="S222" s="37">
        <v>25.785778869999998</v>
      </c>
      <c r="T222" s="37">
        <v>8.0598834805461816</v>
      </c>
      <c r="U222" s="38">
        <f t="shared" si="20"/>
        <v>33.845662350546178</v>
      </c>
    </row>
    <row r="223" spans="1:21" s="39" customFormat="1" ht="18" customHeight="1" x14ac:dyDescent="0.25">
      <c r="A223" s="181">
        <v>259</v>
      </c>
      <c r="B223" s="182" t="s">
        <v>129</v>
      </c>
      <c r="C223" s="182" t="s">
        <v>331</v>
      </c>
      <c r="D223" s="183">
        <v>34.023604999999996</v>
      </c>
      <c r="E223" s="184">
        <v>21.451565069999997</v>
      </c>
      <c r="F223" s="183">
        <v>0</v>
      </c>
      <c r="G223" s="183">
        <v>9.6547168900000013</v>
      </c>
      <c r="H223" s="185">
        <f t="shared" si="16"/>
        <v>2.9173230399999976</v>
      </c>
      <c r="I223" s="185"/>
      <c r="J223" s="183">
        <v>34.243714726467537</v>
      </c>
      <c r="K223" s="185">
        <v>23.627821039674053</v>
      </c>
      <c r="L223" s="183">
        <v>0</v>
      </c>
      <c r="M223" s="183">
        <v>9.9444483000000012</v>
      </c>
      <c r="N223" s="185">
        <f t="shared" si="17"/>
        <v>0.67144538679348287</v>
      </c>
      <c r="O223" s="185">
        <f t="shared" si="19"/>
        <v>-76.984194839338628</v>
      </c>
      <c r="P223" s="37">
        <v>16.699859569999997</v>
      </c>
      <c r="Q223" s="37">
        <v>4.7517054999999999</v>
      </c>
      <c r="R223" s="38">
        <f t="shared" si="18"/>
        <v>21.451565069999997</v>
      </c>
      <c r="S223" s="37">
        <v>16.33708326</v>
      </c>
      <c r="T223" s="37">
        <v>7.2907377796740533</v>
      </c>
      <c r="U223" s="38">
        <f t="shared" si="20"/>
        <v>23.627821039674053</v>
      </c>
    </row>
    <row r="224" spans="1:21" s="39" customFormat="1" ht="18" customHeight="1" x14ac:dyDescent="0.25">
      <c r="A224" s="181">
        <v>260</v>
      </c>
      <c r="B224" s="182" t="s">
        <v>129</v>
      </c>
      <c r="C224" s="182" t="s">
        <v>332</v>
      </c>
      <c r="D224" s="183">
        <v>17.285885499999999</v>
      </c>
      <c r="E224" s="184">
        <v>3.5966146300000004</v>
      </c>
      <c r="F224" s="183">
        <v>0</v>
      </c>
      <c r="G224" s="183">
        <v>3.9669442700000013</v>
      </c>
      <c r="H224" s="185">
        <f t="shared" si="16"/>
        <v>9.722326599999997</v>
      </c>
      <c r="I224" s="185"/>
      <c r="J224" s="183">
        <v>9.110790438880958</v>
      </c>
      <c r="K224" s="185">
        <v>5.3972009690989768</v>
      </c>
      <c r="L224" s="183">
        <v>0</v>
      </c>
      <c r="M224" s="183">
        <v>3.5349465199999996</v>
      </c>
      <c r="N224" s="185">
        <f t="shared" si="17"/>
        <v>0.17864294978198147</v>
      </c>
      <c r="O224" s="185">
        <f t="shared" si="19"/>
        <v>-98.162549386255122</v>
      </c>
      <c r="P224" s="37">
        <v>0.26000263000000001</v>
      </c>
      <c r="Q224" s="37">
        <v>3.3366120000000001</v>
      </c>
      <c r="R224" s="38">
        <f t="shared" si="18"/>
        <v>3.5966146300000004</v>
      </c>
      <c r="S224" s="37">
        <v>0.26000263000000001</v>
      </c>
      <c r="T224" s="37">
        <v>5.1371983390989771</v>
      </c>
      <c r="U224" s="38">
        <f t="shared" si="20"/>
        <v>5.3972009690989768</v>
      </c>
    </row>
    <row r="225" spans="1:21" s="39" customFormat="1" ht="18" customHeight="1" x14ac:dyDescent="0.25">
      <c r="A225" s="181">
        <v>261</v>
      </c>
      <c r="B225" s="182" t="s">
        <v>180</v>
      </c>
      <c r="C225" s="182" t="s">
        <v>333</v>
      </c>
      <c r="D225" s="183">
        <v>2433.6179724999997</v>
      </c>
      <c r="E225" s="184">
        <v>1015.3544560900001</v>
      </c>
      <c r="F225" s="183">
        <v>0</v>
      </c>
      <c r="G225" s="183">
        <v>93.049455020000025</v>
      </c>
      <c r="H225" s="185">
        <f t="shared" si="16"/>
        <v>1325.2140613899996</v>
      </c>
      <c r="I225" s="185"/>
      <c r="J225" s="183">
        <v>3539.3381706</v>
      </c>
      <c r="K225" s="185">
        <v>869.04691188999993</v>
      </c>
      <c r="L225" s="183">
        <v>0</v>
      </c>
      <c r="M225" s="183">
        <v>114.08479518999998</v>
      </c>
      <c r="N225" s="185">
        <f t="shared" si="17"/>
        <v>2556.2064635199999</v>
      </c>
      <c r="O225" s="185">
        <f t="shared" si="19"/>
        <v>92.890080025171812</v>
      </c>
      <c r="P225" s="37">
        <v>227.84999409</v>
      </c>
      <c r="Q225" s="37">
        <v>787.5044620000001</v>
      </c>
      <c r="R225" s="38">
        <f t="shared" si="18"/>
        <v>1015.3544560900001</v>
      </c>
      <c r="S225" s="37">
        <v>215.72627188999999</v>
      </c>
      <c r="T225" s="37">
        <v>653.32063999999991</v>
      </c>
      <c r="U225" s="38">
        <f t="shared" si="20"/>
        <v>869.04691188999993</v>
      </c>
    </row>
    <row r="226" spans="1:21" s="39" customFormat="1" ht="18" customHeight="1" x14ac:dyDescent="0.25">
      <c r="A226" s="181">
        <v>262</v>
      </c>
      <c r="B226" s="182" t="s">
        <v>215</v>
      </c>
      <c r="C226" s="182" t="s">
        <v>334</v>
      </c>
      <c r="D226" s="183">
        <v>37.660424500000005</v>
      </c>
      <c r="E226" s="184">
        <v>14.141459690000001</v>
      </c>
      <c r="F226" s="183">
        <v>0</v>
      </c>
      <c r="G226" s="183">
        <v>4.3485630200000003</v>
      </c>
      <c r="H226" s="185">
        <f t="shared" si="16"/>
        <v>19.170401790000003</v>
      </c>
      <c r="I226" s="185"/>
      <c r="J226" s="183">
        <v>23.854162023052961</v>
      </c>
      <c r="K226" s="185">
        <v>17.682084955934272</v>
      </c>
      <c r="L226" s="183">
        <v>0</v>
      </c>
      <c r="M226" s="183">
        <v>5.7043483999999998</v>
      </c>
      <c r="N226" s="185">
        <f t="shared" si="17"/>
        <v>0.46772866711868932</v>
      </c>
      <c r="O226" s="185">
        <f t="shared" si="19"/>
        <v>-97.560151987202104</v>
      </c>
      <c r="P226" s="37">
        <v>11.179594190000001</v>
      </c>
      <c r="Q226" s="37">
        <v>2.9618655</v>
      </c>
      <c r="R226" s="38">
        <f t="shared" si="18"/>
        <v>14.141459690000001</v>
      </c>
      <c r="S226" s="37">
        <v>11.179594190000001</v>
      </c>
      <c r="T226" s="37">
        <v>6.5024907659342697</v>
      </c>
      <c r="U226" s="38">
        <f t="shared" si="20"/>
        <v>17.682084955934272</v>
      </c>
    </row>
    <row r="227" spans="1:21" s="39" customFormat="1" ht="18" customHeight="1" x14ac:dyDescent="0.25">
      <c r="A227" s="181">
        <v>264</v>
      </c>
      <c r="B227" s="182" t="s">
        <v>115</v>
      </c>
      <c r="C227" s="182" t="s">
        <v>335</v>
      </c>
      <c r="D227" s="183">
        <v>3104.9300635000009</v>
      </c>
      <c r="E227" s="184">
        <v>1702.05521344</v>
      </c>
      <c r="F227" s="183">
        <v>0</v>
      </c>
      <c r="G227" s="183">
        <v>160.67146350000002</v>
      </c>
      <c r="H227" s="185">
        <f t="shared" si="16"/>
        <v>1242.2033865600008</v>
      </c>
      <c r="I227" s="185"/>
      <c r="J227" s="183">
        <v>5073.7118859500006</v>
      </c>
      <c r="K227" s="185">
        <v>1486.6705757299999</v>
      </c>
      <c r="L227" s="183">
        <v>0</v>
      </c>
      <c r="M227" s="183">
        <v>187.89389466000003</v>
      </c>
      <c r="N227" s="185">
        <f t="shared" si="17"/>
        <v>3399.1474155600008</v>
      </c>
      <c r="O227" s="185">
        <f t="shared" si="19"/>
        <v>173.63855648253909</v>
      </c>
      <c r="P227" s="37">
        <v>391.15902194000006</v>
      </c>
      <c r="Q227" s="37">
        <v>1310.8961915</v>
      </c>
      <c r="R227" s="38">
        <f t="shared" si="18"/>
        <v>1702.05521344</v>
      </c>
      <c r="S227" s="37">
        <v>379.42575272999994</v>
      </c>
      <c r="T227" s="37">
        <v>1107.244823</v>
      </c>
      <c r="U227" s="38">
        <f t="shared" si="20"/>
        <v>1486.6705757299999</v>
      </c>
    </row>
    <row r="228" spans="1:21" s="39" customFormat="1" ht="18" customHeight="1" x14ac:dyDescent="0.25">
      <c r="A228" s="181">
        <v>266</v>
      </c>
      <c r="B228" s="182" t="s">
        <v>215</v>
      </c>
      <c r="C228" s="182" t="s">
        <v>336</v>
      </c>
      <c r="D228" s="183">
        <v>77.329064500000001</v>
      </c>
      <c r="E228" s="184">
        <v>49.826554080000001</v>
      </c>
      <c r="F228" s="183">
        <v>0</v>
      </c>
      <c r="G228" s="183">
        <v>20.049227770000002</v>
      </c>
      <c r="H228" s="185">
        <f t="shared" si="16"/>
        <v>7.4532826499999985</v>
      </c>
      <c r="I228" s="185"/>
      <c r="J228" s="183">
        <v>67.050810763934479</v>
      </c>
      <c r="K228" s="185">
        <v>45.225056494249486</v>
      </c>
      <c r="L228" s="183">
        <v>0</v>
      </c>
      <c r="M228" s="183">
        <v>20.511032490000005</v>
      </c>
      <c r="N228" s="185">
        <f t="shared" si="17"/>
        <v>1.3147217796849873</v>
      </c>
      <c r="O228" s="185">
        <f t="shared" si="19"/>
        <v>-82.360500179273515</v>
      </c>
      <c r="P228" s="37">
        <v>27.35641008</v>
      </c>
      <c r="Q228" s="37">
        <v>22.470144000000001</v>
      </c>
      <c r="R228" s="38">
        <f t="shared" si="18"/>
        <v>49.826554080000001</v>
      </c>
      <c r="S228" s="37">
        <v>27.13402352</v>
      </c>
      <c r="T228" s="37">
        <v>18.091032974249483</v>
      </c>
      <c r="U228" s="38">
        <f t="shared" si="20"/>
        <v>45.225056494249486</v>
      </c>
    </row>
    <row r="229" spans="1:21" s="39" customFormat="1" ht="18" customHeight="1" x14ac:dyDescent="0.25">
      <c r="A229" s="181">
        <v>267</v>
      </c>
      <c r="B229" s="182" t="s">
        <v>215</v>
      </c>
      <c r="C229" s="182" t="s">
        <v>337</v>
      </c>
      <c r="D229" s="183">
        <v>20.525848</v>
      </c>
      <c r="E229" s="184">
        <v>15.071386329999999</v>
      </c>
      <c r="F229" s="183">
        <v>0</v>
      </c>
      <c r="G229" s="183">
        <v>4.6520244699999989</v>
      </c>
      <c r="H229" s="185">
        <f t="shared" si="16"/>
        <v>0.80243720000000174</v>
      </c>
      <c r="I229" s="185"/>
      <c r="J229" s="183">
        <v>21.315124383643209</v>
      </c>
      <c r="K229" s="185">
        <v>14.609484018277653</v>
      </c>
      <c r="L229" s="183">
        <v>0</v>
      </c>
      <c r="M229" s="183">
        <v>6.2876967500000003</v>
      </c>
      <c r="N229" s="185">
        <f t="shared" si="17"/>
        <v>0.41794361536555513</v>
      </c>
      <c r="O229" s="185">
        <f t="shared" si="19"/>
        <v>-47.915722829705025</v>
      </c>
      <c r="P229" s="37">
        <v>11.56588633</v>
      </c>
      <c r="Q229" s="37">
        <v>3.5055000000000001</v>
      </c>
      <c r="R229" s="38">
        <f t="shared" si="18"/>
        <v>15.071386329999999</v>
      </c>
      <c r="S229" s="37">
        <v>11.56588633</v>
      </c>
      <c r="T229" s="37">
        <v>3.0435976882776541</v>
      </c>
      <c r="U229" s="38">
        <f t="shared" si="20"/>
        <v>14.609484018277653</v>
      </c>
    </row>
    <row r="230" spans="1:21" s="39" customFormat="1" ht="18" customHeight="1" x14ac:dyDescent="0.25">
      <c r="A230" s="181">
        <v>268</v>
      </c>
      <c r="B230" s="182" t="s">
        <v>117</v>
      </c>
      <c r="C230" s="182" t="s">
        <v>338</v>
      </c>
      <c r="D230" s="183">
        <v>69.475923500000007</v>
      </c>
      <c r="E230" s="184">
        <v>44.311957500000005</v>
      </c>
      <c r="F230" s="183">
        <v>0</v>
      </c>
      <c r="G230" s="183">
        <v>8.0213363224000016</v>
      </c>
      <c r="H230" s="185">
        <f t="shared" si="16"/>
        <v>17.142629677599999</v>
      </c>
      <c r="I230" s="185"/>
      <c r="J230" s="183">
        <v>0</v>
      </c>
      <c r="K230" s="185">
        <v>0</v>
      </c>
      <c r="L230" s="183">
        <v>0</v>
      </c>
      <c r="M230" s="183">
        <v>0</v>
      </c>
      <c r="N230" s="185">
        <f t="shared" si="17"/>
        <v>0</v>
      </c>
      <c r="O230" s="185" t="str">
        <f t="shared" si="19"/>
        <v>N.A.</v>
      </c>
      <c r="P230" s="37">
        <v>13.203851</v>
      </c>
      <c r="Q230" s="37">
        <v>31.108106500000002</v>
      </c>
      <c r="R230" s="38">
        <f t="shared" si="18"/>
        <v>44.311957500000005</v>
      </c>
      <c r="S230" s="37">
        <v>0</v>
      </c>
      <c r="T230" s="37">
        <v>0</v>
      </c>
      <c r="U230" s="38">
        <f t="shared" si="20"/>
        <v>0</v>
      </c>
    </row>
    <row r="231" spans="1:21" s="39" customFormat="1" ht="18" customHeight="1" x14ac:dyDescent="0.25">
      <c r="A231" s="181">
        <v>269</v>
      </c>
      <c r="B231" s="182" t="s">
        <v>125</v>
      </c>
      <c r="C231" s="182" t="s">
        <v>339</v>
      </c>
      <c r="D231" s="183">
        <v>22.859886999999997</v>
      </c>
      <c r="E231" s="184">
        <v>1.5600806700000001</v>
      </c>
      <c r="F231" s="183">
        <v>0</v>
      </c>
      <c r="G231" s="183">
        <v>0.5629536799999999</v>
      </c>
      <c r="H231" s="185">
        <f t="shared" si="16"/>
        <v>20.736852649999996</v>
      </c>
      <c r="I231" s="185"/>
      <c r="J231" s="183">
        <v>3.0645620640015463</v>
      </c>
      <c r="K231" s="185">
        <v>2.2435841517662216</v>
      </c>
      <c r="L231" s="183">
        <v>0</v>
      </c>
      <c r="M231" s="183">
        <v>0.76088845999999999</v>
      </c>
      <c r="N231" s="185">
        <f t="shared" si="17"/>
        <v>6.0089452235324692E-2</v>
      </c>
      <c r="O231" s="185">
        <f t="shared" si="19"/>
        <v>-99.710228677179103</v>
      </c>
      <c r="P231" s="37">
        <v>1.39961417</v>
      </c>
      <c r="Q231" s="37">
        <v>0.16046649999999998</v>
      </c>
      <c r="R231" s="38">
        <f t="shared" si="18"/>
        <v>1.5600806700000001</v>
      </c>
      <c r="S231" s="37">
        <v>1.39961417</v>
      </c>
      <c r="T231" s="37">
        <v>0.84396998176622173</v>
      </c>
      <c r="U231" s="38">
        <f t="shared" si="20"/>
        <v>2.2435841517662216</v>
      </c>
    </row>
    <row r="232" spans="1:21" s="39" customFormat="1" ht="18" customHeight="1" x14ac:dyDescent="0.25">
      <c r="A232" s="181">
        <v>273</v>
      </c>
      <c r="B232" s="182" t="s">
        <v>129</v>
      </c>
      <c r="C232" s="182" t="s">
        <v>340</v>
      </c>
      <c r="D232" s="183">
        <v>81.943037499999988</v>
      </c>
      <c r="E232" s="184">
        <v>38.911601759999996</v>
      </c>
      <c r="F232" s="183">
        <v>0</v>
      </c>
      <c r="G232" s="183">
        <v>16.07183457</v>
      </c>
      <c r="H232" s="185">
        <f t="shared" si="16"/>
        <v>26.959601169999992</v>
      </c>
      <c r="I232" s="185"/>
      <c r="J232" s="183">
        <v>57.887809115809652</v>
      </c>
      <c r="K232" s="185">
        <v>39.585256725107513</v>
      </c>
      <c r="L232" s="183">
        <v>0</v>
      </c>
      <c r="M232" s="183">
        <v>17.167497310000002</v>
      </c>
      <c r="N232" s="185">
        <f t="shared" si="17"/>
        <v>1.1350550807021378</v>
      </c>
      <c r="O232" s="185">
        <f t="shared" si="19"/>
        <v>-95.78979275863621</v>
      </c>
      <c r="P232" s="37">
        <v>30.423460759999998</v>
      </c>
      <c r="Q232" s="37">
        <v>8.4881410000000006</v>
      </c>
      <c r="R232" s="38">
        <f t="shared" si="18"/>
        <v>38.911601759999996</v>
      </c>
      <c r="S232" s="37">
        <v>27.395510410000007</v>
      </c>
      <c r="T232" s="37">
        <v>12.189746315107504</v>
      </c>
      <c r="U232" s="38">
        <f t="shared" si="20"/>
        <v>39.585256725107513</v>
      </c>
    </row>
    <row r="233" spans="1:21" s="39" customFormat="1" ht="18" customHeight="1" x14ac:dyDescent="0.25">
      <c r="A233" s="181">
        <v>274</v>
      </c>
      <c r="B233" s="182" t="s">
        <v>129</v>
      </c>
      <c r="C233" s="182" t="s">
        <v>341</v>
      </c>
      <c r="D233" s="183">
        <v>127.0919365</v>
      </c>
      <c r="E233" s="184">
        <v>89.216403659999997</v>
      </c>
      <c r="F233" s="183">
        <v>0</v>
      </c>
      <c r="G233" s="183">
        <v>29.76739555</v>
      </c>
      <c r="H233" s="185">
        <f t="shared" si="16"/>
        <v>8.1081372900000055</v>
      </c>
      <c r="I233" s="185"/>
      <c r="J233" s="183">
        <v>129.30403686878486</v>
      </c>
      <c r="K233" s="185">
        <v>93.792633966847887</v>
      </c>
      <c r="L233" s="183">
        <v>0</v>
      </c>
      <c r="M233" s="183">
        <v>32.976029629999999</v>
      </c>
      <c r="N233" s="185">
        <f t="shared" si="17"/>
        <v>2.5353732719369759</v>
      </c>
      <c r="O233" s="185">
        <f t="shared" si="19"/>
        <v>-68.730508854802892</v>
      </c>
      <c r="P233" s="37">
        <v>61.24794266</v>
      </c>
      <c r="Q233" s="37">
        <v>27.968461000000001</v>
      </c>
      <c r="R233" s="38">
        <f t="shared" si="18"/>
        <v>89.216403659999997</v>
      </c>
      <c r="S233" s="37">
        <v>59.743060139999997</v>
      </c>
      <c r="T233" s="37">
        <v>34.049573826847897</v>
      </c>
      <c r="U233" s="38">
        <f t="shared" si="20"/>
        <v>93.792633966847887</v>
      </c>
    </row>
    <row r="234" spans="1:21" s="39" customFormat="1" ht="18" customHeight="1" x14ac:dyDescent="0.25">
      <c r="A234" s="181">
        <v>275</v>
      </c>
      <c r="B234" s="182" t="s">
        <v>113</v>
      </c>
      <c r="C234" s="182" t="s">
        <v>342</v>
      </c>
      <c r="D234" s="183">
        <v>161.2194585</v>
      </c>
      <c r="E234" s="184">
        <v>54.615920189999997</v>
      </c>
      <c r="F234" s="183">
        <v>0</v>
      </c>
      <c r="G234" s="183">
        <v>13.732371819999999</v>
      </c>
      <c r="H234" s="185">
        <f t="shared" si="16"/>
        <v>92.871166490000007</v>
      </c>
      <c r="I234" s="185"/>
      <c r="J234" s="183">
        <v>170.38095894371895</v>
      </c>
      <c r="K234" s="185">
        <v>66.957270690000001</v>
      </c>
      <c r="L234" s="183">
        <v>0</v>
      </c>
      <c r="M234" s="183">
        <v>18.560716120000002</v>
      </c>
      <c r="N234" s="185">
        <f t="shared" si="17"/>
        <v>84.862972133718955</v>
      </c>
      <c r="O234" s="185">
        <f t="shared" si="19"/>
        <v>-8.622907043106153</v>
      </c>
      <c r="P234" s="37">
        <v>34.141457690000003</v>
      </c>
      <c r="Q234" s="37">
        <v>20.474462499999998</v>
      </c>
      <c r="R234" s="38">
        <f t="shared" si="18"/>
        <v>54.615920189999997</v>
      </c>
      <c r="S234" s="37">
        <v>34.141457690000003</v>
      </c>
      <c r="T234" s="37">
        <v>32.815812999999999</v>
      </c>
      <c r="U234" s="38">
        <f t="shared" si="20"/>
        <v>66.957270690000001</v>
      </c>
    </row>
    <row r="235" spans="1:21" s="39" customFormat="1" ht="18" customHeight="1" x14ac:dyDescent="0.25">
      <c r="A235" s="181">
        <v>278</v>
      </c>
      <c r="B235" s="182" t="s">
        <v>192</v>
      </c>
      <c r="C235" s="182" t="s">
        <v>343</v>
      </c>
      <c r="D235" s="183">
        <v>218.75847899999999</v>
      </c>
      <c r="E235" s="184">
        <v>119.36732738000001</v>
      </c>
      <c r="F235" s="183">
        <v>0</v>
      </c>
      <c r="G235" s="183">
        <v>96.375483039999992</v>
      </c>
      <c r="H235" s="185">
        <f t="shared" si="16"/>
        <v>3.0156685799999963</v>
      </c>
      <c r="I235" s="185"/>
      <c r="J235" s="183">
        <v>714.84766222330234</v>
      </c>
      <c r="K235" s="185">
        <v>111.08196072</v>
      </c>
      <c r="L235" s="183">
        <v>0</v>
      </c>
      <c r="M235" s="183">
        <v>90.36356683999999</v>
      </c>
      <c r="N235" s="185">
        <f t="shared" si="17"/>
        <v>513.40213466330238</v>
      </c>
      <c r="O235" s="185" t="str">
        <f t="shared" si="19"/>
        <v>500&lt;</v>
      </c>
      <c r="P235" s="37">
        <v>119.36732738000001</v>
      </c>
      <c r="Q235" s="37">
        <v>0</v>
      </c>
      <c r="R235" s="38">
        <f t="shared" si="18"/>
        <v>119.36732738000001</v>
      </c>
      <c r="S235" s="37">
        <v>111.08196072</v>
      </c>
      <c r="T235" s="37">
        <v>0</v>
      </c>
      <c r="U235" s="38">
        <f t="shared" si="20"/>
        <v>111.08196072</v>
      </c>
    </row>
    <row r="236" spans="1:21" s="39" customFormat="1" ht="18" customHeight="1" x14ac:dyDescent="0.25">
      <c r="A236" s="181">
        <v>280</v>
      </c>
      <c r="B236" s="182" t="s">
        <v>215</v>
      </c>
      <c r="C236" s="182" t="s">
        <v>344</v>
      </c>
      <c r="D236" s="183">
        <v>100.143209</v>
      </c>
      <c r="E236" s="184">
        <v>30.611316554999995</v>
      </c>
      <c r="F236" s="183">
        <v>0</v>
      </c>
      <c r="G236" s="183">
        <v>8.7440012799999991</v>
      </c>
      <c r="H236" s="185">
        <f t="shared" si="16"/>
        <v>60.787891165000012</v>
      </c>
      <c r="I236" s="185"/>
      <c r="J236" s="183">
        <v>37.511617495447581</v>
      </c>
      <c r="K236" s="185">
        <v>28.422555973772141</v>
      </c>
      <c r="L236" s="183">
        <v>0</v>
      </c>
      <c r="M236" s="183">
        <v>8.3535396100000003</v>
      </c>
      <c r="N236" s="185">
        <f t="shared" si="17"/>
        <v>0.73552191167543945</v>
      </c>
      <c r="O236" s="185">
        <f t="shared" si="19"/>
        <v>-98.79001903573365</v>
      </c>
      <c r="P236" s="37">
        <v>16.895740054999994</v>
      </c>
      <c r="Q236" s="37">
        <v>13.715576499999999</v>
      </c>
      <c r="R236" s="38">
        <f t="shared" si="18"/>
        <v>30.611316554999995</v>
      </c>
      <c r="S236" s="37">
        <v>16.394003340000001</v>
      </c>
      <c r="T236" s="37">
        <v>12.028552633772138</v>
      </c>
      <c r="U236" s="38">
        <f t="shared" si="20"/>
        <v>28.422555973772141</v>
      </c>
    </row>
    <row r="237" spans="1:21" s="39" customFormat="1" ht="18" customHeight="1" x14ac:dyDescent="0.25">
      <c r="A237" s="181">
        <v>281</v>
      </c>
      <c r="B237" s="182" t="s">
        <v>125</v>
      </c>
      <c r="C237" s="182" t="s">
        <v>345</v>
      </c>
      <c r="D237" s="183">
        <v>149.418646</v>
      </c>
      <c r="E237" s="184">
        <v>88.80654003000005</v>
      </c>
      <c r="F237" s="183">
        <v>0</v>
      </c>
      <c r="G237" s="183">
        <v>56.21350889</v>
      </c>
      <c r="H237" s="185">
        <f t="shared" si="16"/>
        <v>4.398597079999945</v>
      </c>
      <c r="I237" s="185"/>
      <c r="J237" s="183">
        <v>149.48822801429941</v>
      </c>
      <c r="K237" s="185">
        <v>83.870931288528823</v>
      </c>
      <c r="L237" s="183">
        <v>0</v>
      </c>
      <c r="M237" s="183">
        <v>62.686154999999999</v>
      </c>
      <c r="N237" s="185">
        <f t="shared" si="17"/>
        <v>2.931141725770587</v>
      </c>
      <c r="O237" s="185">
        <f t="shared" si="19"/>
        <v>-33.361895339351619</v>
      </c>
      <c r="P237" s="37">
        <v>81.249426030000052</v>
      </c>
      <c r="Q237" s="37">
        <v>7.5571140000000003</v>
      </c>
      <c r="R237" s="38">
        <f t="shared" si="18"/>
        <v>88.80654003000005</v>
      </c>
      <c r="S237" s="37">
        <v>81.249424529999999</v>
      </c>
      <c r="T237" s="37">
        <v>2.6215067585288239</v>
      </c>
      <c r="U237" s="38">
        <f t="shared" si="20"/>
        <v>83.870931288528823</v>
      </c>
    </row>
    <row r="238" spans="1:21" s="39" customFormat="1" ht="18" customHeight="1" x14ac:dyDescent="0.25">
      <c r="A238" s="181">
        <v>282</v>
      </c>
      <c r="B238" s="182" t="s">
        <v>215</v>
      </c>
      <c r="C238" s="182" t="s">
        <v>346</v>
      </c>
      <c r="D238" s="183">
        <v>32.600824999999993</v>
      </c>
      <c r="E238" s="184">
        <v>22.040653519999996</v>
      </c>
      <c r="F238" s="183">
        <v>0</v>
      </c>
      <c r="G238" s="183">
        <v>6.6816184399999985</v>
      </c>
      <c r="H238" s="185">
        <f t="shared" si="16"/>
        <v>3.878553039999999</v>
      </c>
      <c r="I238" s="185"/>
      <c r="J238" s="183">
        <v>22.734545350191798</v>
      </c>
      <c r="K238" s="185">
        <v>16.044074771168429</v>
      </c>
      <c r="L238" s="183">
        <v>0</v>
      </c>
      <c r="M238" s="183">
        <v>6.2446951799999999</v>
      </c>
      <c r="N238" s="185">
        <f t="shared" si="17"/>
        <v>0.44577539902336927</v>
      </c>
      <c r="O238" s="185">
        <f t="shared" si="19"/>
        <v>-88.506657136668437</v>
      </c>
      <c r="P238" s="37">
        <v>11.294988019999998</v>
      </c>
      <c r="Q238" s="37">
        <v>10.745665499999998</v>
      </c>
      <c r="R238" s="38">
        <f t="shared" si="18"/>
        <v>22.040653519999996</v>
      </c>
      <c r="S238" s="37">
        <v>10.312329099999999</v>
      </c>
      <c r="T238" s="37">
        <v>5.7317456711684303</v>
      </c>
      <c r="U238" s="38">
        <f t="shared" si="20"/>
        <v>16.044074771168429</v>
      </c>
    </row>
    <row r="239" spans="1:21" s="39" customFormat="1" ht="18" customHeight="1" x14ac:dyDescent="0.25">
      <c r="A239" s="181">
        <v>283</v>
      </c>
      <c r="B239" s="182" t="s">
        <v>125</v>
      </c>
      <c r="C239" s="182" t="s">
        <v>347</v>
      </c>
      <c r="D239" s="183">
        <v>39.189421000000003</v>
      </c>
      <c r="E239" s="184">
        <v>20.644542159999997</v>
      </c>
      <c r="F239" s="183">
        <v>0</v>
      </c>
      <c r="G239" s="183">
        <v>12.790614890000001</v>
      </c>
      <c r="H239" s="185">
        <f t="shared" si="16"/>
        <v>5.7542639500000057</v>
      </c>
      <c r="I239" s="185"/>
      <c r="J239" s="183">
        <v>34.742966102142262</v>
      </c>
      <c r="K239" s="185">
        <v>20.639478242688483</v>
      </c>
      <c r="L239" s="183">
        <v>0</v>
      </c>
      <c r="M239" s="183">
        <v>13.422253229999999</v>
      </c>
      <c r="N239" s="185">
        <f t="shared" si="17"/>
        <v>0.68123462945377966</v>
      </c>
      <c r="O239" s="185">
        <f t="shared" si="19"/>
        <v>-88.161220351148842</v>
      </c>
      <c r="P239" s="37">
        <v>20.079498159999996</v>
      </c>
      <c r="Q239" s="37">
        <v>0.56504399999999999</v>
      </c>
      <c r="R239" s="38">
        <f t="shared" si="18"/>
        <v>20.644542159999997</v>
      </c>
      <c r="S239" s="37">
        <v>20.079498159999996</v>
      </c>
      <c r="T239" s="37">
        <v>0.55998008268848842</v>
      </c>
      <c r="U239" s="38">
        <f t="shared" si="20"/>
        <v>20.639478242688483</v>
      </c>
    </row>
    <row r="240" spans="1:21" s="39" customFormat="1" ht="18" customHeight="1" x14ac:dyDescent="0.25">
      <c r="A240" s="181">
        <v>284</v>
      </c>
      <c r="B240" s="182" t="s">
        <v>113</v>
      </c>
      <c r="C240" s="182" t="s">
        <v>348</v>
      </c>
      <c r="D240" s="183">
        <v>171.73572750000002</v>
      </c>
      <c r="E240" s="184">
        <v>63.481311659999996</v>
      </c>
      <c r="F240" s="183">
        <v>0</v>
      </c>
      <c r="G240" s="183">
        <v>6.3627003400000017</v>
      </c>
      <c r="H240" s="185">
        <f t="shared" si="16"/>
        <v>101.89171550000003</v>
      </c>
      <c r="I240" s="185"/>
      <c r="J240" s="183">
        <v>146.13172591424774</v>
      </c>
      <c r="K240" s="185">
        <v>63.120505867200009</v>
      </c>
      <c r="L240" s="183">
        <v>0</v>
      </c>
      <c r="M240" s="183">
        <v>10.347276199999998</v>
      </c>
      <c r="N240" s="185">
        <f t="shared" si="17"/>
        <v>72.663943847047733</v>
      </c>
      <c r="O240" s="185">
        <f t="shared" si="19"/>
        <v>-28.685130591360284</v>
      </c>
      <c r="P240" s="37">
        <v>43.442522659999995</v>
      </c>
      <c r="Q240" s="37">
        <v>20.038789000000001</v>
      </c>
      <c r="R240" s="38">
        <f t="shared" si="18"/>
        <v>63.481311659999996</v>
      </c>
      <c r="S240" s="37">
        <v>41.945795550000007</v>
      </c>
      <c r="T240" s="37">
        <v>21.174710317200002</v>
      </c>
      <c r="U240" s="38">
        <f t="shared" si="20"/>
        <v>63.120505867200009</v>
      </c>
    </row>
    <row r="241" spans="1:21" s="39" customFormat="1" ht="18" customHeight="1" x14ac:dyDescent="0.25">
      <c r="A241" s="181">
        <v>286</v>
      </c>
      <c r="B241" s="182" t="s">
        <v>117</v>
      </c>
      <c r="C241" s="182" t="s">
        <v>349</v>
      </c>
      <c r="D241" s="183">
        <v>420.69561099999999</v>
      </c>
      <c r="E241" s="184">
        <v>384.63689469000002</v>
      </c>
      <c r="F241" s="183">
        <v>0</v>
      </c>
      <c r="G241" s="183">
        <v>31.332774570000002</v>
      </c>
      <c r="H241" s="185">
        <f t="shared" si="16"/>
        <v>4.7259417399999641</v>
      </c>
      <c r="I241" s="185"/>
      <c r="J241" s="183">
        <v>-16.547805701477287</v>
      </c>
      <c r="K241" s="185">
        <v>403.93606851000004</v>
      </c>
      <c r="L241" s="183">
        <v>0</v>
      </c>
      <c r="M241" s="183">
        <v>31.006683939999995</v>
      </c>
      <c r="N241" s="185">
        <f t="shared" si="17"/>
        <v>-451.49055815147733</v>
      </c>
      <c r="O241" s="185" t="str">
        <f t="shared" si="19"/>
        <v>&lt;-500</v>
      </c>
      <c r="P241" s="37">
        <v>103.74030768999999</v>
      </c>
      <c r="Q241" s="37">
        <v>280.89658700000001</v>
      </c>
      <c r="R241" s="38">
        <f t="shared" si="18"/>
        <v>384.63689469000002</v>
      </c>
      <c r="S241" s="37">
        <v>103.74030231</v>
      </c>
      <c r="T241" s="37">
        <v>300.19576620000004</v>
      </c>
      <c r="U241" s="38">
        <f t="shared" si="20"/>
        <v>403.93606851000004</v>
      </c>
    </row>
    <row r="242" spans="1:21" s="39" customFormat="1" ht="18" customHeight="1" x14ac:dyDescent="0.25">
      <c r="A242" s="181">
        <v>288</v>
      </c>
      <c r="B242" s="182" t="s">
        <v>215</v>
      </c>
      <c r="C242" s="182" t="s">
        <v>350</v>
      </c>
      <c r="D242" s="183">
        <v>61.500295500000007</v>
      </c>
      <c r="E242" s="184">
        <v>28.009354150000014</v>
      </c>
      <c r="F242" s="183">
        <v>0</v>
      </c>
      <c r="G242" s="183">
        <v>10.55082</v>
      </c>
      <c r="H242" s="185">
        <f t="shared" si="16"/>
        <v>22.940121349999991</v>
      </c>
      <c r="I242" s="185"/>
      <c r="J242" s="183">
        <v>36.405535343930055</v>
      </c>
      <c r="K242" s="185">
        <v>25.226935937578485</v>
      </c>
      <c r="L242" s="183">
        <v>0</v>
      </c>
      <c r="M242" s="183">
        <v>10.464765380000001</v>
      </c>
      <c r="N242" s="185">
        <f t="shared" si="17"/>
        <v>0.71383402635156834</v>
      </c>
      <c r="O242" s="185">
        <f t="shared" si="19"/>
        <v>-96.888272666650167</v>
      </c>
      <c r="P242" s="37">
        <v>21.891136650000014</v>
      </c>
      <c r="Q242" s="37">
        <v>6.1182175000000001</v>
      </c>
      <c r="R242" s="38">
        <f t="shared" si="18"/>
        <v>28.009354150000014</v>
      </c>
      <c r="S242" s="37">
        <v>21.417771730000002</v>
      </c>
      <c r="T242" s="37">
        <v>3.8091642075784846</v>
      </c>
      <c r="U242" s="38">
        <f t="shared" si="20"/>
        <v>25.226935937578485</v>
      </c>
    </row>
    <row r="243" spans="1:21" s="39" customFormat="1" ht="18" customHeight="1" x14ac:dyDescent="0.25">
      <c r="A243" s="181">
        <v>290</v>
      </c>
      <c r="B243" s="182" t="s">
        <v>125</v>
      </c>
      <c r="C243" s="182" t="s">
        <v>351</v>
      </c>
      <c r="D243" s="183">
        <v>37.526813500000003</v>
      </c>
      <c r="E243" s="184">
        <v>0.24068249999999999</v>
      </c>
      <c r="F243" s="183">
        <v>0</v>
      </c>
      <c r="G243" s="183">
        <v>0</v>
      </c>
      <c r="H243" s="185">
        <f t="shared" si="16"/>
        <v>37.286131000000005</v>
      </c>
      <c r="I243" s="185"/>
      <c r="J243" s="183">
        <v>0</v>
      </c>
      <c r="K243" s="185">
        <v>0</v>
      </c>
      <c r="L243" s="183">
        <v>0</v>
      </c>
      <c r="M243" s="183">
        <v>0</v>
      </c>
      <c r="N243" s="185">
        <f t="shared" si="17"/>
        <v>0</v>
      </c>
      <c r="O243" s="185" t="str">
        <f t="shared" si="19"/>
        <v>N.A.</v>
      </c>
      <c r="P243" s="37">
        <v>0</v>
      </c>
      <c r="Q243" s="37">
        <v>0.24068249999999999</v>
      </c>
      <c r="R243" s="38">
        <f t="shared" si="18"/>
        <v>0.24068249999999999</v>
      </c>
      <c r="S243" s="37">
        <v>0</v>
      </c>
      <c r="T243" s="37">
        <v>0</v>
      </c>
      <c r="U243" s="38">
        <f t="shared" si="20"/>
        <v>0</v>
      </c>
    </row>
    <row r="244" spans="1:21" s="39" customFormat="1" ht="18" customHeight="1" x14ac:dyDescent="0.25">
      <c r="A244" s="181">
        <v>292</v>
      </c>
      <c r="B244" s="182" t="s">
        <v>129</v>
      </c>
      <c r="C244" s="182" t="s">
        <v>352</v>
      </c>
      <c r="D244" s="183">
        <v>133.55451400000001</v>
      </c>
      <c r="E244" s="184">
        <v>39.993694719999993</v>
      </c>
      <c r="F244" s="183">
        <v>0</v>
      </c>
      <c r="G244" s="183">
        <v>21.294061639999999</v>
      </c>
      <c r="H244" s="185">
        <f t="shared" si="16"/>
        <v>72.266757640000023</v>
      </c>
      <c r="I244" s="185"/>
      <c r="J244" s="183">
        <v>58.57917224585281</v>
      </c>
      <c r="K244" s="185">
        <v>37.184776685345895</v>
      </c>
      <c r="L244" s="183">
        <v>0</v>
      </c>
      <c r="M244" s="183">
        <v>20.24578434</v>
      </c>
      <c r="N244" s="185">
        <f t="shared" si="17"/>
        <v>1.1486112205069148</v>
      </c>
      <c r="O244" s="185">
        <f t="shared" si="19"/>
        <v>-98.410595330388603</v>
      </c>
      <c r="P244" s="37">
        <v>26.167506719999999</v>
      </c>
      <c r="Q244" s="37">
        <v>13.826187999999998</v>
      </c>
      <c r="R244" s="38">
        <f t="shared" si="18"/>
        <v>39.993694719999993</v>
      </c>
      <c r="S244" s="37">
        <v>26.167506719999999</v>
      </c>
      <c r="T244" s="37">
        <v>11.0172699653459</v>
      </c>
      <c r="U244" s="38">
        <f t="shared" si="20"/>
        <v>37.184776685345895</v>
      </c>
    </row>
    <row r="245" spans="1:21" s="39" customFormat="1" ht="18" customHeight="1" x14ac:dyDescent="0.25">
      <c r="A245" s="181">
        <v>293</v>
      </c>
      <c r="B245" s="182" t="s">
        <v>215</v>
      </c>
      <c r="C245" s="182" t="s">
        <v>353</v>
      </c>
      <c r="D245" s="183">
        <v>68.3527615</v>
      </c>
      <c r="E245" s="184">
        <v>49.337962329999996</v>
      </c>
      <c r="F245" s="183">
        <v>0</v>
      </c>
      <c r="G245" s="183">
        <v>13.531430949999994</v>
      </c>
      <c r="H245" s="185">
        <f t="shared" si="16"/>
        <v>5.4833682200000098</v>
      </c>
      <c r="I245" s="185"/>
      <c r="J245" s="183">
        <v>80.503918220166668</v>
      </c>
      <c r="K245" s="185">
        <v>60.636303149771237</v>
      </c>
      <c r="L245" s="183">
        <v>0</v>
      </c>
      <c r="M245" s="183">
        <v>18.289106870000001</v>
      </c>
      <c r="N245" s="185">
        <f t="shared" si="17"/>
        <v>1.5785082003954294</v>
      </c>
      <c r="O245" s="185">
        <f t="shared" si="19"/>
        <v>-71.212799559256553</v>
      </c>
      <c r="P245" s="37">
        <v>33.641846829999992</v>
      </c>
      <c r="Q245" s="37">
        <v>15.696115500000001</v>
      </c>
      <c r="R245" s="38">
        <f t="shared" si="18"/>
        <v>49.337962329999996</v>
      </c>
      <c r="S245" s="37">
        <v>33.641846829999992</v>
      </c>
      <c r="T245" s="37">
        <v>26.994456319771249</v>
      </c>
      <c r="U245" s="38">
        <f t="shared" si="20"/>
        <v>60.636303149771237</v>
      </c>
    </row>
    <row r="246" spans="1:21" s="39" customFormat="1" ht="18" customHeight="1" x14ac:dyDescent="0.25">
      <c r="A246" s="181">
        <v>294</v>
      </c>
      <c r="B246" s="182" t="s">
        <v>215</v>
      </c>
      <c r="C246" s="182" t="s">
        <v>354</v>
      </c>
      <c r="D246" s="183">
        <v>41.8014115</v>
      </c>
      <c r="E246" s="184">
        <v>28.406518170000002</v>
      </c>
      <c r="F246" s="183">
        <v>0</v>
      </c>
      <c r="G246" s="183">
        <v>9.0755334999999988</v>
      </c>
      <c r="H246" s="185">
        <f t="shared" si="16"/>
        <v>4.3193598299999998</v>
      </c>
      <c r="I246" s="185"/>
      <c r="J246" s="183">
        <v>50.037729937562887</v>
      </c>
      <c r="K246" s="185">
        <v>36.896527318002839</v>
      </c>
      <c r="L246" s="183">
        <v>0</v>
      </c>
      <c r="M246" s="183">
        <v>12.160070659999995</v>
      </c>
      <c r="N246" s="185">
        <f t="shared" si="17"/>
        <v>0.98113195956005228</v>
      </c>
      <c r="O246" s="185">
        <f t="shared" si="19"/>
        <v>-77.285246004613313</v>
      </c>
      <c r="P246" s="37">
        <v>22.707370170000001</v>
      </c>
      <c r="Q246" s="37">
        <v>5.6991480000000001</v>
      </c>
      <c r="R246" s="38">
        <f t="shared" si="18"/>
        <v>28.406518170000002</v>
      </c>
      <c r="S246" s="37">
        <v>22.707370170000001</v>
      </c>
      <c r="T246" s="37">
        <v>14.189157148002836</v>
      </c>
      <c r="U246" s="38">
        <f t="shared" si="20"/>
        <v>36.896527318002839</v>
      </c>
    </row>
    <row r="247" spans="1:21" s="39" customFormat="1" ht="18" customHeight="1" x14ac:dyDescent="0.25">
      <c r="A247" s="181">
        <v>295</v>
      </c>
      <c r="B247" s="182" t="s">
        <v>215</v>
      </c>
      <c r="C247" s="182" t="s">
        <v>355</v>
      </c>
      <c r="D247" s="183">
        <v>51.52536099999999</v>
      </c>
      <c r="E247" s="184">
        <v>12.545773610000001</v>
      </c>
      <c r="F247" s="183">
        <v>0</v>
      </c>
      <c r="G247" s="183">
        <v>3.87503558</v>
      </c>
      <c r="H247" s="185">
        <f t="shared" si="16"/>
        <v>35.10455180999999</v>
      </c>
      <c r="I247" s="185"/>
      <c r="J247" s="183">
        <v>18.124015516563258</v>
      </c>
      <c r="K247" s="185">
        <v>12.516997083297316</v>
      </c>
      <c r="L247" s="183">
        <v>0</v>
      </c>
      <c r="M247" s="183">
        <v>5.251645579999999</v>
      </c>
      <c r="N247" s="185">
        <f t="shared" si="17"/>
        <v>0.35537285326594326</v>
      </c>
      <c r="O247" s="185">
        <f t="shared" si="19"/>
        <v>-98.987673008362677</v>
      </c>
      <c r="P247" s="37">
        <v>9.6732816100000001</v>
      </c>
      <c r="Q247" s="37">
        <v>2.8724920000000003</v>
      </c>
      <c r="R247" s="38">
        <f t="shared" si="18"/>
        <v>12.545773610000001</v>
      </c>
      <c r="S247" s="37">
        <v>9.6732816100000001</v>
      </c>
      <c r="T247" s="37">
        <v>2.8437154732973156</v>
      </c>
      <c r="U247" s="38">
        <f t="shared" si="20"/>
        <v>12.516997083297316</v>
      </c>
    </row>
    <row r="248" spans="1:21" s="39" customFormat="1" ht="18" customHeight="1" x14ac:dyDescent="0.25">
      <c r="A248" s="181">
        <v>296</v>
      </c>
      <c r="B248" s="182" t="s">
        <v>115</v>
      </c>
      <c r="C248" s="182" t="s">
        <v>356</v>
      </c>
      <c r="D248" s="183">
        <v>2190.4909165000004</v>
      </c>
      <c r="E248" s="184">
        <v>923.91967690000001</v>
      </c>
      <c r="F248" s="183">
        <v>0</v>
      </c>
      <c r="G248" s="183">
        <v>360.79106596723199</v>
      </c>
      <c r="H248" s="185">
        <f t="shared" si="16"/>
        <v>905.78017363276831</v>
      </c>
      <c r="I248" s="185"/>
      <c r="J248" s="183">
        <v>1876.3474080000001</v>
      </c>
      <c r="K248" s="185">
        <v>737.66645249999988</v>
      </c>
      <c r="L248" s="183">
        <v>0</v>
      </c>
      <c r="M248" s="183">
        <v>354.32868247000005</v>
      </c>
      <c r="N248" s="185">
        <f t="shared" si="17"/>
        <v>784.35227303000011</v>
      </c>
      <c r="O248" s="185">
        <f t="shared" si="19"/>
        <v>-13.405890759980233</v>
      </c>
      <c r="P248" s="37">
        <v>371.83261639999995</v>
      </c>
      <c r="Q248" s="37">
        <v>552.08706050000001</v>
      </c>
      <c r="R248" s="38">
        <f t="shared" si="18"/>
        <v>923.91967690000001</v>
      </c>
      <c r="S248" s="37">
        <v>355.68033149999997</v>
      </c>
      <c r="T248" s="37">
        <v>381.98612099999991</v>
      </c>
      <c r="U248" s="38">
        <f t="shared" si="20"/>
        <v>737.66645249999988</v>
      </c>
    </row>
    <row r="249" spans="1:21" s="39" customFormat="1" ht="18" customHeight="1" x14ac:dyDescent="0.25">
      <c r="A249" s="181">
        <v>297</v>
      </c>
      <c r="B249" s="182" t="s">
        <v>125</v>
      </c>
      <c r="C249" s="182" t="s">
        <v>357</v>
      </c>
      <c r="D249" s="183">
        <v>100.6370395</v>
      </c>
      <c r="E249" s="184">
        <v>32.07123095</v>
      </c>
      <c r="F249" s="183">
        <v>0</v>
      </c>
      <c r="G249" s="183">
        <v>38.871008749999994</v>
      </c>
      <c r="H249" s="185">
        <f t="shared" si="16"/>
        <v>29.694799800000006</v>
      </c>
      <c r="I249" s="185"/>
      <c r="J249" s="183">
        <v>66.478125327300248</v>
      </c>
      <c r="K249" s="185">
        <v>28.093271833823767</v>
      </c>
      <c r="L249" s="183">
        <v>0</v>
      </c>
      <c r="M249" s="183">
        <v>37.081360840000002</v>
      </c>
      <c r="N249" s="185">
        <f t="shared" si="17"/>
        <v>1.3034926534764821</v>
      </c>
      <c r="O249" s="185">
        <f t="shared" si="19"/>
        <v>-95.610367262093874</v>
      </c>
      <c r="P249" s="37">
        <v>17.56084645</v>
      </c>
      <c r="Q249" s="37">
        <v>14.510384499999999</v>
      </c>
      <c r="R249" s="38">
        <f t="shared" si="18"/>
        <v>32.07123095</v>
      </c>
      <c r="S249" s="37">
        <v>17.56084645</v>
      </c>
      <c r="T249" s="37">
        <v>10.532425383823767</v>
      </c>
      <c r="U249" s="38">
        <f t="shared" si="20"/>
        <v>28.093271833823767</v>
      </c>
    </row>
    <row r="250" spans="1:21" s="39" customFormat="1" ht="18" customHeight="1" x14ac:dyDescent="0.25">
      <c r="A250" s="181">
        <v>298</v>
      </c>
      <c r="B250" s="182" t="s">
        <v>115</v>
      </c>
      <c r="C250" s="182" t="s">
        <v>358</v>
      </c>
      <c r="D250" s="183">
        <v>3453.7860174999996</v>
      </c>
      <c r="E250" s="184">
        <v>2616.5857670000005</v>
      </c>
      <c r="F250" s="183">
        <v>0</v>
      </c>
      <c r="G250" s="183">
        <v>189.21775813999997</v>
      </c>
      <c r="H250" s="185">
        <f t="shared" si="16"/>
        <v>647.98249235999913</v>
      </c>
      <c r="I250" s="185"/>
      <c r="J250" s="183">
        <v>4779.3150915599999</v>
      </c>
      <c r="K250" s="185">
        <v>1724.5816388400001</v>
      </c>
      <c r="L250" s="183">
        <v>0</v>
      </c>
      <c r="M250" s="183">
        <v>135.77008349000002</v>
      </c>
      <c r="N250" s="185">
        <f t="shared" si="17"/>
        <v>2918.9633692299999</v>
      </c>
      <c r="O250" s="185">
        <f t="shared" si="19"/>
        <v>350.46948083410774</v>
      </c>
      <c r="P250" s="37">
        <v>852.20208100000002</v>
      </c>
      <c r="Q250" s="37">
        <v>1764.3836860000004</v>
      </c>
      <c r="R250" s="38">
        <f t="shared" si="18"/>
        <v>2616.5857670000005</v>
      </c>
      <c r="S250" s="37">
        <v>231.19639584000001</v>
      </c>
      <c r="T250" s="37">
        <v>1493.3852430000002</v>
      </c>
      <c r="U250" s="38">
        <f t="shared" si="20"/>
        <v>1724.5816388400001</v>
      </c>
    </row>
    <row r="251" spans="1:21" s="39" customFormat="1" ht="18" customHeight="1" x14ac:dyDescent="0.25">
      <c r="A251" s="181">
        <v>300</v>
      </c>
      <c r="B251" s="182" t="s">
        <v>125</v>
      </c>
      <c r="C251" s="182" t="s">
        <v>359</v>
      </c>
      <c r="D251" s="183">
        <v>51.018653499999985</v>
      </c>
      <c r="E251" s="184">
        <v>30.989196439999994</v>
      </c>
      <c r="F251" s="183">
        <v>0</v>
      </c>
      <c r="G251" s="183">
        <v>15.699096820000001</v>
      </c>
      <c r="H251" s="185">
        <f t="shared" si="16"/>
        <v>4.3303602399999903</v>
      </c>
      <c r="I251" s="185"/>
      <c r="J251" s="183">
        <v>48.354888963208296</v>
      </c>
      <c r="K251" s="185">
        <v>30.932389325498328</v>
      </c>
      <c r="L251" s="183">
        <v>0</v>
      </c>
      <c r="M251" s="183">
        <v>16.474364560000001</v>
      </c>
      <c r="N251" s="185">
        <f t="shared" si="17"/>
        <v>0.94813507770996708</v>
      </c>
      <c r="O251" s="185">
        <f t="shared" si="19"/>
        <v>-78.104937576510508</v>
      </c>
      <c r="P251" s="37">
        <v>24.645412939999996</v>
      </c>
      <c r="Q251" s="37">
        <v>6.3437834999999989</v>
      </c>
      <c r="R251" s="38">
        <f t="shared" si="18"/>
        <v>30.989196439999994</v>
      </c>
      <c r="S251" s="37">
        <v>24.645412939999996</v>
      </c>
      <c r="T251" s="37">
        <v>6.2869763854983312</v>
      </c>
      <c r="U251" s="38">
        <f t="shared" si="20"/>
        <v>30.932389325498328</v>
      </c>
    </row>
    <row r="252" spans="1:21" s="39" customFormat="1" ht="18" customHeight="1" x14ac:dyDescent="0.25">
      <c r="A252" s="181">
        <v>304</v>
      </c>
      <c r="B252" s="182" t="s">
        <v>125</v>
      </c>
      <c r="C252" s="182" t="s">
        <v>360</v>
      </c>
      <c r="D252" s="183">
        <v>777.16381799999988</v>
      </c>
      <c r="E252" s="184">
        <v>18.501089</v>
      </c>
      <c r="F252" s="183">
        <v>0</v>
      </c>
      <c r="G252" s="183">
        <v>0.25650000000000001</v>
      </c>
      <c r="H252" s="185">
        <f t="shared" si="16"/>
        <v>758.40622899999994</v>
      </c>
      <c r="I252" s="185"/>
      <c r="J252" s="183">
        <v>0</v>
      </c>
      <c r="K252" s="185">
        <v>0</v>
      </c>
      <c r="L252" s="183">
        <v>0</v>
      </c>
      <c r="M252" s="183">
        <v>0</v>
      </c>
      <c r="N252" s="185">
        <f t="shared" si="17"/>
        <v>0</v>
      </c>
      <c r="O252" s="185" t="str">
        <f t="shared" si="19"/>
        <v>N.A.</v>
      </c>
      <c r="P252" s="37">
        <v>3.2065239999999999</v>
      </c>
      <c r="Q252" s="37">
        <v>15.294564999999999</v>
      </c>
      <c r="R252" s="38">
        <f t="shared" si="18"/>
        <v>18.501089</v>
      </c>
      <c r="S252" s="37">
        <v>0</v>
      </c>
      <c r="T252" s="37">
        <v>0</v>
      </c>
      <c r="U252" s="38">
        <f t="shared" si="20"/>
        <v>0</v>
      </c>
    </row>
    <row r="253" spans="1:21" s="39" customFormat="1" ht="18" customHeight="1" x14ac:dyDescent="0.25">
      <c r="A253" s="181">
        <v>305</v>
      </c>
      <c r="B253" s="182" t="s">
        <v>129</v>
      </c>
      <c r="C253" s="182" t="s">
        <v>361</v>
      </c>
      <c r="D253" s="183">
        <v>33.760538500000003</v>
      </c>
      <c r="E253" s="184">
        <v>8.4864554499999993</v>
      </c>
      <c r="F253" s="183">
        <v>0</v>
      </c>
      <c r="G253" s="183">
        <v>1.5658393199999998</v>
      </c>
      <c r="H253" s="185">
        <f t="shared" si="16"/>
        <v>23.708243730000003</v>
      </c>
      <c r="I253" s="185"/>
      <c r="J253" s="183">
        <v>11.672800101994813</v>
      </c>
      <c r="K253" s="185">
        <v>9.3275331686223666</v>
      </c>
      <c r="L253" s="183">
        <v>0</v>
      </c>
      <c r="M253" s="183">
        <v>2.1163884999999998</v>
      </c>
      <c r="N253" s="185">
        <f t="shared" si="17"/>
        <v>0.22887843337244673</v>
      </c>
      <c r="O253" s="185">
        <f t="shared" si="19"/>
        <v>-99.034604013780964</v>
      </c>
      <c r="P253" s="37">
        <v>3.8929849499999998</v>
      </c>
      <c r="Q253" s="37">
        <v>4.5934704999999996</v>
      </c>
      <c r="R253" s="38">
        <f t="shared" si="18"/>
        <v>8.4864554499999993</v>
      </c>
      <c r="S253" s="37">
        <v>3.8929849499999998</v>
      </c>
      <c r="T253" s="37">
        <v>5.4345482186223677</v>
      </c>
      <c r="U253" s="38">
        <f t="shared" si="20"/>
        <v>9.3275331686223666</v>
      </c>
    </row>
    <row r="254" spans="1:21" s="39" customFormat="1" ht="18" customHeight="1" x14ac:dyDescent="0.25">
      <c r="A254" s="181">
        <v>306</v>
      </c>
      <c r="B254" s="182" t="s">
        <v>129</v>
      </c>
      <c r="C254" s="182" t="s">
        <v>362</v>
      </c>
      <c r="D254" s="183">
        <v>96.148007499999977</v>
      </c>
      <c r="E254" s="184">
        <v>44.917304735000002</v>
      </c>
      <c r="F254" s="183">
        <v>0</v>
      </c>
      <c r="G254" s="183">
        <v>20.516175619999995</v>
      </c>
      <c r="H254" s="185">
        <f t="shared" si="16"/>
        <v>30.71452714499998</v>
      </c>
      <c r="I254" s="185"/>
      <c r="J254" s="183">
        <v>75.642929408711765</v>
      </c>
      <c r="K254" s="185">
        <v>54.470729314423295</v>
      </c>
      <c r="L254" s="183">
        <v>0</v>
      </c>
      <c r="M254" s="183">
        <v>19.689005399999996</v>
      </c>
      <c r="N254" s="185">
        <f t="shared" si="17"/>
        <v>1.4831946942884748</v>
      </c>
      <c r="O254" s="185">
        <f t="shared" si="19"/>
        <v>-95.171031976867255</v>
      </c>
      <c r="P254" s="37">
        <v>33.662631735000005</v>
      </c>
      <c r="Q254" s="37">
        <v>11.254672999999999</v>
      </c>
      <c r="R254" s="38">
        <f t="shared" si="18"/>
        <v>44.917304735000002</v>
      </c>
      <c r="S254" s="37">
        <v>33.662635710000004</v>
      </c>
      <c r="T254" s="37">
        <v>20.808093604423291</v>
      </c>
      <c r="U254" s="38">
        <f t="shared" si="20"/>
        <v>54.470729314423295</v>
      </c>
    </row>
    <row r="255" spans="1:21" s="39" customFormat="1" ht="18" customHeight="1" x14ac:dyDescent="0.25">
      <c r="A255" s="181">
        <v>307</v>
      </c>
      <c r="B255" s="182" t="s">
        <v>215</v>
      </c>
      <c r="C255" s="182" t="s">
        <v>363</v>
      </c>
      <c r="D255" s="183">
        <v>120.45224599999999</v>
      </c>
      <c r="E255" s="184">
        <v>48.125661279999996</v>
      </c>
      <c r="F255" s="183">
        <v>0</v>
      </c>
      <c r="G255" s="183">
        <v>28.101877399999999</v>
      </c>
      <c r="H255" s="185">
        <f t="shared" si="16"/>
        <v>44.22470732</v>
      </c>
      <c r="I255" s="185"/>
      <c r="J255" s="183">
        <v>87.407691724036667</v>
      </c>
      <c r="K255" s="185">
        <v>56.603687345722236</v>
      </c>
      <c r="L255" s="183">
        <v>0</v>
      </c>
      <c r="M255" s="183">
        <v>29.090128069999999</v>
      </c>
      <c r="N255" s="185">
        <f t="shared" si="17"/>
        <v>1.7138763083144326</v>
      </c>
      <c r="O255" s="185">
        <f t="shared" si="19"/>
        <v>-96.12461808754729</v>
      </c>
      <c r="P255" s="37">
        <v>44.693631279999998</v>
      </c>
      <c r="Q255" s="37">
        <v>3.4320299999999997</v>
      </c>
      <c r="R255" s="38">
        <f t="shared" si="18"/>
        <v>48.125661279999996</v>
      </c>
      <c r="S255" s="37">
        <v>44.693636510000005</v>
      </c>
      <c r="T255" s="37">
        <v>11.910050835722231</v>
      </c>
      <c r="U255" s="38">
        <f t="shared" si="20"/>
        <v>56.603687345722236</v>
      </c>
    </row>
    <row r="256" spans="1:21" s="39" customFormat="1" ht="18" customHeight="1" x14ac:dyDescent="0.25">
      <c r="A256" s="181">
        <v>308</v>
      </c>
      <c r="B256" s="182" t="s">
        <v>215</v>
      </c>
      <c r="C256" s="182" t="s">
        <v>364</v>
      </c>
      <c r="D256" s="183">
        <v>109.55118400000002</v>
      </c>
      <c r="E256" s="184">
        <v>73.258396230000017</v>
      </c>
      <c r="F256" s="183">
        <v>0</v>
      </c>
      <c r="G256" s="183">
        <v>12.856304459999992</v>
      </c>
      <c r="H256" s="185">
        <f t="shared" si="16"/>
        <v>23.436483310000014</v>
      </c>
      <c r="I256" s="185"/>
      <c r="J256" s="183">
        <v>82.417057546757746</v>
      </c>
      <c r="K256" s="185">
        <v>66.981511800546826</v>
      </c>
      <c r="L256" s="183">
        <v>0</v>
      </c>
      <c r="M256" s="183">
        <v>13.819525009999998</v>
      </c>
      <c r="N256" s="185">
        <f t="shared" si="17"/>
        <v>1.6160207362109222</v>
      </c>
      <c r="O256" s="185">
        <f t="shared" si="19"/>
        <v>-93.104679081603564</v>
      </c>
      <c r="P256" s="37">
        <v>49.564730230000009</v>
      </c>
      <c r="Q256" s="37">
        <v>23.693666</v>
      </c>
      <c r="R256" s="38">
        <f t="shared" si="18"/>
        <v>73.258396230000017</v>
      </c>
      <c r="S256" s="37">
        <v>49.564730230000009</v>
      </c>
      <c r="T256" s="37">
        <v>17.416781570546814</v>
      </c>
      <c r="U256" s="38">
        <f t="shared" si="20"/>
        <v>66.981511800546826</v>
      </c>
    </row>
    <row r="257" spans="1:21" s="39" customFormat="1" ht="18" customHeight="1" x14ac:dyDescent="0.25">
      <c r="A257" s="181">
        <v>309</v>
      </c>
      <c r="B257" s="182" t="s">
        <v>215</v>
      </c>
      <c r="C257" s="182" t="s">
        <v>365</v>
      </c>
      <c r="D257" s="183">
        <v>72.586190999999999</v>
      </c>
      <c r="E257" s="184">
        <v>56.970410849999993</v>
      </c>
      <c r="F257" s="183">
        <v>0</v>
      </c>
      <c r="G257" s="183">
        <v>22.04861653</v>
      </c>
      <c r="H257" s="185">
        <f t="shared" si="16"/>
        <v>-6.4328363799999941</v>
      </c>
      <c r="I257" s="185"/>
      <c r="J257" s="183">
        <v>72.79793349293135</v>
      </c>
      <c r="K257" s="185">
        <v>48.628066802285623</v>
      </c>
      <c r="L257" s="183">
        <v>0</v>
      </c>
      <c r="M257" s="183">
        <v>22.742456230000002</v>
      </c>
      <c r="N257" s="185">
        <f t="shared" si="17"/>
        <v>1.4274104606457243</v>
      </c>
      <c r="O257" s="185">
        <f t="shared" si="19"/>
        <v>-122.1894414271691</v>
      </c>
      <c r="P257" s="37">
        <v>40.413010849999992</v>
      </c>
      <c r="Q257" s="37">
        <v>16.557400000000001</v>
      </c>
      <c r="R257" s="38">
        <f t="shared" si="18"/>
        <v>56.970410849999993</v>
      </c>
      <c r="S257" s="37">
        <v>37.940561610000003</v>
      </c>
      <c r="T257" s="37">
        <v>10.68750519228562</v>
      </c>
      <c r="U257" s="38">
        <f t="shared" si="20"/>
        <v>48.628066802285623</v>
      </c>
    </row>
    <row r="258" spans="1:21" s="39" customFormat="1" ht="18" customHeight="1" x14ac:dyDescent="0.25">
      <c r="A258" s="181">
        <v>310</v>
      </c>
      <c r="B258" s="182" t="s">
        <v>215</v>
      </c>
      <c r="C258" s="182" t="s">
        <v>366</v>
      </c>
      <c r="D258" s="183">
        <v>72.032963499999994</v>
      </c>
      <c r="E258" s="184">
        <v>21.545541819999997</v>
      </c>
      <c r="F258" s="183">
        <v>0</v>
      </c>
      <c r="G258" s="183">
        <v>14.608485439999999</v>
      </c>
      <c r="H258" s="185">
        <f t="shared" si="16"/>
        <v>35.878936240000002</v>
      </c>
      <c r="I258" s="185"/>
      <c r="J258" s="183">
        <v>38.932240034480515</v>
      </c>
      <c r="K258" s="185">
        <v>24.172569808902463</v>
      </c>
      <c r="L258" s="183">
        <v>0</v>
      </c>
      <c r="M258" s="183">
        <v>13.996292970000001</v>
      </c>
      <c r="N258" s="185">
        <f t="shared" si="17"/>
        <v>0.76337725557805136</v>
      </c>
      <c r="O258" s="185">
        <f t="shared" si="19"/>
        <v>-97.872352595763445</v>
      </c>
      <c r="P258" s="37">
        <v>10.350770319999999</v>
      </c>
      <c r="Q258" s="37">
        <v>11.1947715</v>
      </c>
      <c r="R258" s="38">
        <f t="shared" si="18"/>
        <v>21.545541819999997</v>
      </c>
      <c r="S258" s="37">
        <v>10.350768649999999</v>
      </c>
      <c r="T258" s="37">
        <v>13.821801158902463</v>
      </c>
      <c r="U258" s="38">
        <f t="shared" si="20"/>
        <v>24.172569808902463</v>
      </c>
    </row>
    <row r="259" spans="1:21" s="39" customFormat="1" ht="18" customHeight="1" x14ac:dyDescent="0.25">
      <c r="A259" s="181">
        <v>311</v>
      </c>
      <c r="B259" s="182" t="s">
        <v>192</v>
      </c>
      <c r="C259" s="182" t="s">
        <v>367</v>
      </c>
      <c r="D259" s="183">
        <v>2909.6314590000002</v>
      </c>
      <c r="E259" s="184">
        <v>234.09889489999998</v>
      </c>
      <c r="F259" s="183">
        <v>0</v>
      </c>
      <c r="G259" s="183">
        <v>149.39470871999998</v>
      </c>
      <c r="H259" s="185">
        <f t="shared" si="16"/>
        <v>2526.1378553800005</v>
      </c>
      <c r="I259" s="185"/>
      <c r="J259" s="183">
        <v>4121.7086171699993</v>
      </c>
      <c r="K259" s="185">
        <v>184.35427643</v>
      </c>
      <c r="L259" s="183">
        <v>0</v>
      </c>
      <c r="M259" s="183">
        <v>135.93892208</v>
      </c>
      <c r="N259" s="185">
        <f t="shared" si="17"/>
        <v>3801.4154186599994</v>
      </c>
      <c r="O259" s="185">
        <f t="shared" si="19"/>
        <v>50.483292531482306</v>
      </c>
      <c r="P259" s="37">
        <v>202.79068439999998</v>
      </c>
      <c r="Q259" s="37">
        <v>31.308210499999998</v>
      </c>
      <c r="R259" s="38">
        <f t="shared" si="18"/>
        <v>234.09889489999998</v>
      </c>
      <c r="S259" s="37">
        <v>184.35427643</v>
      </c>
      <c r="T259" s="37">
        <v>0</v>
      </c>
      <c r="U259" s="38">
        <f t="shared" si="20"/>
        <v>184.35427643</v>
      </c>
    </row>
    <row r="260" spans="1:21" s="39" customFormat="1" ht="18" customHeight="1" x14ac:dyDescent="0.25">
      <c r="A260" s="181">
        <v>312</v>
      </c>
      <c r="B260" s="182" t="s">
        <v>192</v>
      </c>
      <c r="C260" s="182" t="s">
        <v>368</v>
      </c>
      <c r="D260" s="183">
        <v>276.89867550000002</v>
      </c>
      <c r="E260" s="184">
        <v>21.09089097</v>
      </c>
      <c r="F260" s="183">
        <v>0</v>
      </c>
      <c r="G260" s="183">
        <v>11.757465289999999</v>
      </c>
      <c r="H260" s="185">
        <f t="shared" si="16"/>
        <v>244.05031924000002</v>
      </c>
      <c r="I260" s="185"/>
      <c r="J260" s="183">
        <v>343.37136042946008</v>
      </c>
      <c r="K260" s="185">
        <v>20.066085389999998</v>
      </c>
      <c r="L260" s="183">
        <v>0</v>
      </c>
      <c r="M260" s="183">
        <v>11.423245329999999</v>
      </c>
      <c r="N260" s="185">
        <f t="shared" si="17"/>
        <v>311.88202970946008</v>
      </c>
      <c r="O260" s="185">
        <f t="shared" si="19"/>
        <v>27.7941494527422</v>
      </c>
      <c r="P260" s="37">
        <v>21.09089097</v>
      </c>
      <c r="Q260" s="37">
        <v>0</v>
      </c>
      <c r="R260" s="38">
        <f t="shared" si="18"/>
        <v>21.09089097</v>
      </c>
      <c r="S260" s="37">
        <v>20.066085389999998</v>
      </c>
      <c r="T260" s="37">
        <v>0</v>
      </c>
      <c r="U260" s="38">
        <f t="shared" si="20"/>
        <v>20.066085389999998</v>
      </c>
    </row>
    <row r="261" spans="1:21" s="39" customFormat="1" ht="18" customHeight="1" x14ac:dyDescent="0.25">
      <c r="A261" s="181">
        <v>313</v>
      </c>
      <c r="B261" s="182" t="s">
        <v>115</v>
      </c>
      <c r="C261" s="182" t="s">
        <v>369</v>
      </c>
      <c r="D261" s="183">
        <v>3291.7285824999994</v>
      </c>
      <c r="E261" s="184">
        <v>2157.2842656799999</v>
      </c>
      <c r="F261" s="183">
        <v>0</v>
      </c>
      <c r="G261" s="183">
        <v>172.97676927560002</v>
      </c>
      <c r="H261" s="185">
        <f t="shared" si="16"/>
        <v>961.46754754439962</v>
      </c>
      <c r="I261" s="185"/>
      <c r="J261" s="183">
        <v>876.36903900000004</v>
      </c>
      <c r="K261" s="185">
        <v>0</v>
      </c>
      <c r="L261" s="183">
        <v>0</v>
      </c>
      <c r="M261" s="183">
        <v>149.24441486000001</v>
      </c>
      <c r="N261" s="185">
        <f t="shared" si="17"/>
        <v>727.12462414000004</v>
      </c>
      <c r="O261" s="185">
        <f t="shared" si="19"/>
        <v>-24.373461590348462</v>
      </c>
      <c r="P261" s="37">
        <v>11.09594368</v>
      </c>
      <c r="Q261" s="37">
        <v>2146.188322</v>
      </c>
      <c r="R261" s="38">
        <f t="shared" si="18"/>
        <v>2157.2842656799999</v>
      </c>
      <c r="S261" s="37">
        <v>0</v>
      </c>
      <c r="T261" s="37">
        <v>0</v>
      </c>
      <c r="U261" s="38">
        <f t="shared" si="20"/>
        <v>0</v>
      </c>
    </row>
    <row r="262" spans="1:21" s="39" customFormat="1" ht="18" customHeight="1" x14ac:dyDescent="0.25">
      <c r="A262" s="181">
        <v>314</v>
      </c>
      <c r="B262" s="182" t="s">
        <v>125</v>
      </c>
      <c r="C262" s="182" t="s">
        <v>370</v>
      </c>
      <c r="D262" s="183">
        <v>98.725191500000008</v>
      </c>
      <c r="E262" s="184">
        <v>25.553235980000004</v>
      </c>
      <c r="F262" s="183">
        <v>0</v>
      </c>
      <c r="G262" s="183">
        <v>38.232641840000007</v>
      </c>
      <c r="H262" s="185">
        <f t="shared" si="16"/>
        <v>34.939313680000005</v>
      </c>
      <c r="I262" s="185"/>
      <c r="J262" s="183">
        <v>82.523315256865999</v>
      </c>
      <c r="K262" s="185">
        <v>45.891949896143146</v>
      </c>
      <c r="L262" s="183">
        <v>0</v>
      </c>
      <c r="M262" s="183">
        <v>35.01326113999999</v>
      </c>
      <c r="N262" s="185">
        <f t="shared" si="17"/>
        <v>1.6181042207228629</v>
      </c>
      <c r="O262" s="185">
        <f t="shared" si="19"/>
        <v>-95.368815095961381</v>
      </c>
      <c r="P262" s="37">
        <v>6.5423794799999992</v>
      </c>
      <c r="Q262" s="37">
        <v>19.010856500000003</v>
      </c>
      <c r="R262" s="38">
        <f t="shared" si="18"/>
        <v>25.553235980000004</v>
      </c>
      <c r="S262" s="37">
        <v>6.4975346799999993</v>
      </c>
      <c r="T262" s="37">
        <v>39.394415216143145</v>
      </c>
      <c r="U262" s="38">
        <f t="shared" si="20"/>
        <v>45.891949896143146</v>
      </c>
    </row>
    <row r="263" spans="1:21" s="39" customFormat="1" ht="18" customHeight="1" x14ac:dyDescent="0.25">
      <c r="A263" s="181">
        <v>316</v>
      </c>
      <c r="B263" s="182" t="s">
        <v>129</v>
      </c>
      <c r="C263" s="182" t="s">
        <v>371</v>
      </c>
      <c r="D263" s="183">
        <v>60.617935500000002</v>
      </c>
      <c r="E263" s="184">
        <v>18.944057770000001</v>
      </c>
      <c r="F263" s="183">
        <v>0</v>
      </c>
      <c r="G263" s="183">
        <v>6.1759195449999975</v>
      </c>
      <c r="H263" s="185">
        <f t="shared" si="16"/>
        <v>35.497958185000002</v>
      </c>
      <c r="I263" s="185"/>
      <c r="J263" s="183">
        <v>23.763249600477103</v>
      </c>
      <c r="K263" s="185">
        <v>17.479160569879514</v>
      </c>
      <c r="L263" s="183">
        <v>0</v>
      </c>
      <c r="M263" s="183">
        <v>5.8181429600000003</v>
      </c>
      <c r="N263" s="185">
        <f t="shared" si="17"/>
        <v>0.46594607059758797</v>
      </c>
      <c r="O263" s="185">
        <f t="shared" si="19"/>
        <v>-98.687400362101727</v>
      </c>
      <c r="P263" s="37">
        <v>6.9630452699999994</v>
      </c>
      <c r="Q263" s="37">
        <v>11.9810125</v>
      </c>
      <c r="R263" s="38">
        <f t="shared" si="18"/>
        <v>18.944057770000001</v>
      </c>
      <c r="S263" s="37">
        <v>6.9630452699999994</v>
      </c>
      <c r="T263" s="37">
        <v>10.516115299879514</v>
      </c>
      <c r="U263" s="38">
        <f t="shared" si="20"/>
        <v>17.479160569879514</v>
      </c>
    </row>
    <row r="264" spans="1:21" s="39" customFormat="1" ht="18" customHeight="1" x14ac:dyDescent="0.25">
      <c r="A264" s="181">
        <v>317</v>
      </c>
      <c r="B264" s="182" t="s">
        <v>215</v>
      </c>
      <c r="C264" s="182" t="s">
        <v>372</v>
      </c>
      <c r="D264" s="183">
        <v>114.50065099999998</v>
      </c>
      <c r="E264" s="184">
        <v>65.450266499999998</v>
      </c>
      <c r="F264" s="183">
        <v>0</v>
      </c>
      <c r="G264" s="183">
        <v>21.754493660000001</v>
      </c>
      <c r="H264" s="185">
        <f t="shared" si="16"/>
        <v>27.295890839999977</v>
      </c>
      <c r="I264" s="185"/>
      <c r="J264" s="183">
        <v>89.575662371857575</v>
      </c>
      <c r="K264" s="185">
        <v>67.556204985154466</v>
      </c>
      <c r="L264" s="183">
        <v>0</v>
      </c>
      <c r="M264" s="183">
        <v>20.263071849999999</v>
      </c>
      <c r="N264" s="185">
        <f t="shared" si="17"/>
        <v>1.7563855367031103</v>
      </c>
      <c r="O264" s="185">
        <f t="shared" si="19"/>
        <v>-93.565384815617506</v>
      </c>
      <c r="P264" s="37">
        <v>31.7574355</v>
      </c>
      <c r="Q264" s="37">
        <v>33.692830999999998</v>
      </c>
      <c r="R264" s="38">
        <f t="shared" si="18"/>
        <v>65.450266499999998</v>
      </c>
      <c r="S264" s="37">
        <v>31.7574355</v>
      </c>
      <c r="T264" s="37">
        <v>35.798769485154473</v>
      </c>
      <c r="U264" s="38">
        <f t="shared" si="20"/>
        <v>67.556204985154466</v>
      </c>
    </row>
    <row r="265" spans="1:21" s="39" customFormat="1" ht="18" customHeight="1" x14ac:dyDescent="0.25">
      <c r="A265" s="181">
        <v>318</v>
      </c>
      <c r="B265" s="182" t="s">
        <v>129</v>
      </c>
      <c r="C265" s="182" t="s">
        <v>373</v>
      </c>
      <c r="D265" s="183">
        <v>65.905084500000001</v>
      </c>
      <c r="E265" s="184">
        <v>33.958379499999999</v>
      </c>
      <c r="F265" s="183">
        <v>0</v>
      </c>
      <c r="G265" s="183">
        <v>3.5355486699999998</v>
      </c>
      <c r="H265" s="185">
        <f t="shared" si="16"/>
        <v>28.411156330000001</v>
      </c>
      <c r="I265" s="185"/>
      <c r="J265" s="183">
        <v>35.100636029585068</v>
      </c>
      <c r="K265" s="185">
        <v>30.663623264299076</v>
      </c>
      <c r="L265" s="183">
        <v>0</v>
      </c>
      <c r="M265" s="183">
        <v>3.7487650000000001</v>
      </c>
      <c r="N265" s="185">
        <f t="shared" si="17"/>
        <v>0.68824776528599196</v>
      </c>
      <c r="O265" s="185">
        <f t="shared" si="19"/>
        <v>-97.577543985567189</v>
      </c>
      <c r="P265" s="37">
        <v>14.103911499999999</v>
      </c>
      <c r="Q265" s="37">
        <v>19.854468000000001</v>
      </c>
      <c r="R265" s="38">
        <f t="shared" si="18"/>
        <v>33.958379499999999</v>
      </c>
      <c r="S265" s="37">
        <v>14.103911499999999</v>
      </c>
      <c r="T265" s="37">
        <v>16.559711764299077</v>
      </c>
      <c r="U265" s="38">
        <f t="shared" si="20"/>
        <v>30.663623264299076</v>
      </c>
    </row>
    <row r="266" spans="1:21" s="39" customFormat="1" ht="18" customHeight="1" x14ac:dyDescent="0.25">
      <c r="A266" s="181">
        <v>319</v>
      </c>
      <c r="B266" s="182" t="s">
        <v>215</v>
      </c>
      <c r="C266" s="182" t="s">
        <v>374</v>
      </c>
      <c r="D266" s="183">
        <v>176.31208949999998</v>
      </c>
      <c r="E266" s="184">
        <v>76.492596219999996</v>
      </c>
      <c r="F266" s="183">
        <v>0</v>
      </c>
      <c r="G266" s="183">
        <v>16.335943079999996</v>
      </c>
      <c r="H266" s="185">
        <f t="shared" si="16"/>
        <v>83.483550199999996</v>
      </c>
      <c r="I266" s="185"/>
      <c r="J266" s="183">
        <v>72.035573636868719</v>
      </c>
      <c r="K266" s="185">
        <v>53.566570958694818</v>
      </c>
      <c r="L266" s="183">
        <v>0</v>
      </c>
      <c r="M266" s="183">
        <v>17.05654045</v>
      </c>
      <c r="N266" s="185">
        <f t="shared" si="17"/>
        <v>1.4124622281739008</v>
      </c>
      <c r="O266" s="185">
        <f t="shared" si="19"/>
        <v>-98.308095157920235</v>
      </c>
      <c r="P266" s="37">
        <v>42.149315219999998</v>
      </c>
      <c r="Q266" s="37">
        <v>34.343280999999998</v>
      </c>
      <c r="R266" s="38">
        <f t="shared" si="18"/>
        <v>76.492596219999996</v>
      </c>
      <c r="S266" s="37">
        <v>42.149315219999998</v>
      </c>
      <c r="T266" s="37">
        <v>11.41725573869482</v>
      </c>
      <c r="U266" s="38">
        <f t="shared" si="20"/>
        <v>53.566570958694818</v>
      </c>
    </row>
    <row r="267" spans="1:21" s="39" customFormat="1" ht="18" customHeight="1" x14ac:dyDescent="0.25">
      <c r="A267" s="181">
        <v>320</v>
      </c>
      <c r="B267" s="182" t="s">
        <v>125</v>
      </c>
      <c r="C267" s="182" t="s">
        <v>375</v>
      </c>
      <c r="D267" s="183">
        <v>85.796565500000014</v>
      </c>
      <c r="E267" s="184">
        <v>25.923892260000002</v>
      </c>
      <c r="F267" s="183">
        <v>0</v>
      </c>
      <c r="G267" s="183">
        <v>20.706580160000001</v>
      </c>
      <c r="H267" s="185">
        <f t="shared" si="16"/>
        <v>39.16609308000001</v>
      </c>
      <c r="I267" s="185"/>
      <c r="J267" s="183">
        <v>53.264476232787203</v>
      </c>
      <c r="K267" s="185">
        <v>32.800271728026672</v>
      </c>
      <c r="L267" s="183">
        <v>0</v>
      </c>
      <c r="M267" s="183">
        <v>19.419803009999999</v>
      </c>
      <c r="N267" s="185">
        <f t="shared" si="17"/>
        <v>1.0444014947605318</v>
      </c>
      <c r="O267" s="185">
        <f t="shared" si="19"/>
        <v>-97.333403940425569</v>
      </c>
      <c r="P267" s="37">
        <v>21.17651326</v>
      </c>
      <c r="Q267" s="37">
        <v>4.7473790000000005</v>
      </c>
      <c r="R267" s="38">
        <f t="shared" si="18"/>
        <v>25.923892260000002</v>
      </c>
      <c r="S267" s="37">
        <v>21.17651326</v>
      </c>
      <c r="T267" s="37">
        <v>11.623758468026669</v>
      </c>
      <c r="U267" s="38">
        <f t="shared" si="20"/>
        <v>32.800271728026672</v>
      </c>
    </row>
    <row r="268" spans="1:21" s="39" customFormat="1" ht="18" customHeight="1" x14ac:dyDescent="0.25">
      <c r="A268" s="181">
        <v>321</v>
      </c>
      <c r="B268" s="182" t="s">
        <v>215</v>
      </c>
      <c r="C268" s="182" t="s">
        <v>376</v>
      </c>
      <c r="D268" s="183">
        <v>205.130121</v>
      </c>
      <c r="E268" s="184">
        <v>31.971431890000005</v>
      </c>
      <c r="F268" s="183">
        <v>0</v>
      </c>
      <c r="G268" s="183">
        <v>13.719283130000008</v>
      </c>
      <c r="H268" s="185">
        <f t="shared" si="16"/>
        <v>159.43940598</v>
      </c>
      <c r="I268" s="185"/>
      <c r="J268" s="183">
        <v>45.505304481432795</v>
      </c>
      <c r="K268" s="185">
        <v>30.28629921924783</v>
      </c>
      <c r="L268" s="183">
        <v>0</v>
      </c>
      <c r="M268" s="183">
        <v>14.32674439</v>
      </c>
      <c r="N268" s="185">
        <f t="shared" si="17"/>
        <v>0.89226087218496453</v>
      </c>
      <c r="O268" s="185">
        <f t="shared" si="19"/>
        <v>-99.440376193889662</v>
      </c>
      <c r="P268" s="37">
        <v>20.388208390000003</v>
      </c>
      <c r="Q268" s="37">
        <v>11.583223500000001</v>
      </c>
      <c r="R268" s="38">
        <f t="shared" si="18"/>
        <v>31.971431890000005</v>
      </c>
      <c r="S268" s="37">
        <v>20.631984770000003</v>
      </c>
      <c r="T268" s="37">
        <v>9.6543144492478259</v>
      </c>
      <c r="U268" s="38">
        <f t="shared" si="20"/>
        <v>30.28629921924783</v>
      </c>
    </row>
    <row r="269" spans="1:21" s="39" customFormat="1" ht="18" customHeight="1" x14ac:dyDescent="0.25">
      <c r="A269" s="181">
        <v>322</v>
      </c>
      <c r="B269" s="182" t="s">
        <v>215</v>
      </c>
      <c r="C269" s="182" t="s">
        <v>377</v>
      </c>
      <c r="D269" s="183">
        <v>373.38126999999997</v>
      </c>
      <c r="E269" s="184">
        <v>156.11789062</v>
      </c>
      <c r="F269" s="183">
        <v>0</v>
      </c>
      <c r="G269" s="183">
        <v>165.89691702999997</v>
      </c>
      <c r="H269" s="185">
        <f t="shared" si="16"/>
        <v>51.366462350000006</v>
      </c>
      <c r="I269" s="185"/>
      <c r="J269" s="183">
        <v>335.15303411344041</v>
      </c>
      <c r="K269" s="185">
        <v>178.49925996356905</v>
      </c>
      <c r="L269" s="183">
        <v>0</v>
      </c>
      <c r="M269" s="183">
        <v>150.08214603000002</v>
      </c>
      <c r="N269" s="185">
        <f t="shared" si="17"/>
        <v>6.5716281198713489</v>
      </c>
      <c r="O269" s="185">
        <f t="shared" si="19"/>
        <v>-87.206383661203517</v>
      </c>
      <c r="P269" s="37">
        <v>149.76471912</v>
      </c>
      <c r="Q269" s="37">
        <v>6.3531715000000002</v>
      </c>
      <c r="R269" s="38">
        <f t="shared" si="18"/>
        <v>156.11789062</v>
      </c>
      <c r="S269" s="37">
        <v>136.62740836</v>
      </c>
      <c r="T269" s="37">
        <v>41.871851603569048</v>
      </c>
      <c r="U269" s="38">
        <f t="shared" si="20"/>
        <v>178.49925996356905</v>
      </c>
    </row>
    <row r="270" spans="1:21" s="39" customFormat="1" ht="18" customHeight="1" x14ac:dyDescent="0.25">
      <c r="A270" s="181">
        <v>327</v>
      </c>
      <c r="B270" s="182" t="s">
        <v>113</v>
      </c>
      <c r="C270" s="182" t="s">
        <v>378</v>
      </c>
      <c r="D270" s="183">
        <v>113.91011950000002</v>
      </c>
      <c r="E270" s="184">
        <v>32.305136060000002</v>
      </c>
      <c r="F270" s="183">
        <v>0</v>
      </c>
      <c r="G270" s="183">
        <v>30.215980040000002</v>
      </c>
      <c r="H270" s="185">
        <f t="shared" si="16"/>
        <v>51.389003400000007</v>
      </c>
      <c r="I270" s="185"/>
      <c r="J270" s="183">
        <v>200.16408494018287</v>
      </c>
      <c r="K270" s="185">
        <v>61.201744470000001</v>
      </c>
      <c r="L270" s="183">
        <v>0</v>
      </c>
      <c r="M270" s="183">
        <v>38.817205000000016</v>
      </c>
      <c r="N270" s="185">
        <f t="shared" si="17"/>
        <v>100.14513547018286</v>
      </c>
      <c r="O270" s="185">
        <f t="shared" si="19"/>
        <v>94.876586126172768</v>
      </c>
      <c r="P270" s="37">
        <v>32.305136060000002</v>
      </c>
      <c r="Q270" s="37">
        <v>0</v>
      </c>
      <c r="R270" s="38">
        <f t="shared" si="18"/>
        <v>32.305136060000002</v>
      </c>
      <c r="S270" s="37">
        <v>28.385931470000003</v>
      </c>
      <c r="T270" s="37">
        <v>32.815812999999999</v>
      </c>
      <c r="U270" s="38">
        <f t="shared" si="20"/>
        <v>61.201744470000001</v>
      </c>
    </row>
    <row r="271" spans="1:21" s="39" customFormat="1" ht="18" customHeight="1" x14ac:dyDescent="0.25">
      <c r="A271" s="181">
        <v>328</v>
      </c>
      <c r="B271" s="182" t="s">
        <v>125</v>
      </c>
      <c r="C271" s="182" t="s">
        <v>379</v>
      </c>
      <c r="D271" s="183">
        <v>8.260078</v>
      </c>
      <c r="E271" s="184">
        <v>3.4353237199999995</v>
      </c>
      <c r="F271" s="183">
        <v>0</v>
      </c>
      <c r="G271" s="183">
        <v>1.8759753599999998</v>
      </c>
      <c r="H271" s="185">
        <f t="shared" si="16"/>
        <v>2.9487789200000005</v>
      </c>
      <c r="I271" s="185"/>
      <c r="J271" s="183">
        <v>4.4458758910592522</v>
      </c>
      <c r="K271" s="185">
        <v>2.7481214439796613</v>
      </c>
      <c r="L271" s="183">
        <v>0</v>
      </c>
      <c r="M271" s="183">
        <v>1.6105804100000003</v>
      </c>
      <c r="N271" s="185">
        <f t="shared" si="17"/>
        <v>8.7174037079590594E-2</v>
      </c>
      <c r="O271" s="185">
        <f t="shared" si="19"/>
        <v>-97.043724217901342</v>
      </c>
      <c r="P271" s="37">
        <v>2.9327462199999994</v>
      </c>
      <c r="Q271" s="37">
        <v>0.50257750000000001</v>
      </c>
      <c r="R271" s="38">
        <f t="shared" si="18"/>
        <v>3.4353237199999995</v>
      </c>
      <c r="S271" s="37">
        <v>2.5857272199999999</v>
      </c>
      <c r="T271" s="37">
        <v>0.16239422397966163</v>
      </c>
      <c r="U271" s="38">
        <f t="shared" si="20"/>
        <v>2.7481214439796613</v>
      </c>
    </row>
    <row r="272" spans="1:21" s="39" customFormat="1" ht="18" customHeight="1" x14ac:dyDescent="0.25">
      <c r="A272" s="181">
        <v>336</v>
      </c>
      <c r="B272" s="182" t="s">
        <v>215</v>
      </c>
      <c r="C272" s="182" t="s">
        <v>380</v>
      </c>
      <c r="D272" s="183">
        <v>129.23340400000001</v>
      </c>
      <c r="E272" s="184">
        <v>71.657937690000011</v>
      </c>
      <c r="F272" s="183">
        <v>0</v>
      </c>
      <c r="G272" s="183">
        <v>30.461473069999993</v>
      </c>
      <c r="H272" s="185">
        <f t="shared" si="16"/>
        <v>27.113993240000003</v>
      </c>
      <c r="I272" s="185"/>
      <c r="J272" s="183">
        <v>108.35916770263562</v>
      </c>
      <c r="K272" s="185">
        <v>74.776106949838834</v>
      </c>
      <c r="L272" s="183">
        <v>0</v>
      </c>
      <c r="M272" s="183">
        <v>31.458371190000001</v>
      </c>
      <c r="N272" s="185">
        <f t="shared" si="17"/>
        <v>2.1246895627967817</v>
      </c>
      <c r="O272" s="185">
        <f t="shared" si="19"/>
        <v>-92.163863345431807</v>
      </c>
      <c r="P272" s="37">
        <v>36.986995190000002</v>
      </c>
      <c r="Q272" s="37">
        <v>34.670942500000002</v>
      </c>
      <c r="R272" s="38">
        <f t="shared" si="18"/>
        <v>71.657937690000011</v>
      </c>
      <c r="S272" s="37">
        <v>36.216676329999999</v>
      </c>
      <c r="T272" s="37">
        <v>38.559430619838828</v>
      </c>
      <c r="U272" s="38">
        <f t="shared" si="20"/>
        <v>74.776106949838834</v>
      </c>
    </row>
    <row r="273" spans="1:21" s="39" customFormat="1" ht="18" customHeight="1" x14ac:dyDescent="0.25">
      <c r="A273" s="181">
        <v>337</v>
      </c>
      <c r="B273" s="182" t="s">
        <v>215</v>
      </c>
      <c r="C273" s="182" t="s">
        <v>381</v>
      </c>
      <c r="D273" s="183">
        <v>693.12602200000015</v>
      </c>
      <c r="E273" s="184">
        <v>66.89284662999998</v>
      </c>
      <c r="F273" s="183">
        <v>0</v>
      </c>
      <c r="G273" s="183">
        <v>39.307575019999973</v>
      </c>
      <c r="H273" s="185">
        <f t="shared" si="16"/>
        <v>586.9256003500002</v>
      </c>
      <c r="I273" s="185"/>
      <c r="J273" s="183">
        <v>138.95020451015787</v>
      </c>
      <c r="K273" s="185">
        <v>97.547034156233195</v>
      </c>
      <c r="L273" s="183">
        <v>0</v>
      </c>
      <c r="M273" s="183">
        <v>38.678656539999999</v>
      </c>
      <c r="N273" s="185">
        <f t="shared" si="17"/>
        <v>2.7245138139246805</v>
      </c>
      <c r="O273" s="185">
        <f t="shared" si="19"/>
        <v>-99.535799117929088</v>
      </c>
      <c r="P273" s="37">
        <v>56.73536962999998</v>
      </c>
      <c r="Q273" s="37">
        <v>10.157476999999998</v>
      </c>
      <c r="R273" s="38">
        <f t="shared" si="18"/>
        <v>66.89284662999998</v>
      </c>
      <c r="S273" s="37">
        <v>54.324502919999986</v>
      </c>
      <c r="T273" s="37">
        <v>43.222531236233202</v>
      </c>
      <c r="U273" s="38">
        <f t="shared" si="20"/>
        <v>97.547034156233195</v>
      </c>
    </row>
    <row r="274" spans="1:21" s="39" customFormat="1" ht="18" customHeight="1" x14ac:dyDescent="0.25">
      <c r="A274" s="181">
        <v>338</v>
      </c>
      <c r="B274" s="182" t="s">
        <v>215</v>
      </c>
      <c r="C274" s="182" t="s">
        <v>382</v>
      </c>
      <c r="D274" s="183">
        <v>304.48590050000001</v>
      </c>
      <c r="E274" s="184">
        <v>71.448891668349972</v>
      </c>
      <c r="F274" s="183">
        <v>0</v>
      </c>
      <c r="G274" s="183">
        <v>23.149948440246504</v>
      </c>
      <c r="H274" s="185">
        <f t="shared" ref="H274:H280" si="21">D274-E274-G274</f>
        <v>209.88706039140354</v>
      </c>
      <c r="I274" s="185"/>
      <c r="J274" s="183">
        <v>67.968716968616008</v>
      </c>
      <c r="K274" s="185">
        <v>47.869057198054904</v>
      </c>
      <c r="L274" s="183">
        <v>0</v>
      </c>
      <c r="M274" s="183">
        <v>18.766939830000002</v>
      </c>
      <c r="N274" s="185">
        <f t="shared" ref="N274:N280" si="22">J274-K274-M274</f>
        <v>1.3327199405611019</v>
      </c>
      <c r="O274" s="185">
        <f t="shared" si="19"/>
        <v>-99.36502996512705</v>
      </c>
      <c r="P274" s="37">
        <v>45.394134668349963</v>
      </c>
      <c r="Q274" s="37">
        <v>26.054757000000002</v>
      </c>
      <c r="R274" s="38">
        <f t="shared" ref="R274:R280" si="23">P274+Q274</f>
        <v>71.448891668349972</v>
      </c>
      <c r="S274" s="37">
        <v>23.714463679999994</v>
      </c>
      <c r="T274" s="37">
        <v>24.154593518054913</v>
      </c>
      <c r="U274" s="38">
        <f t="shared" si="20"/>
        <v>47.869057198054904</v>
      </c>
    </row>
    <row r="275" spans="1:21" s="39" customFormat="1" ht="18" customHeight="1" x14ac:dyDescent="0.25">
      <c r="A275" s="181">
        <v>339</v>
      </c>
      <c r="B275" s="182" t="s">
        <v>215</v>
      </c>
      <c r="C275" s="182" t="s">
        <v>383</v>
      </c>
      <c r="D275" s="183">
        <v>642.30319750000012</v>
      </c>
      <c r="E275" s="184">
        <v>448.99542104000011</v>
      </c>
      <c r="F275" s="183">
        <v>0</v>
      </c>
      <c r="G275" s="183">
        <v>234.40050412000008</v>
      </c>
      <c r="H275" s="185">
        <f t="shared" si="21"/>
        <v>-41.092727660000065</v>
      </c>
      <c r="I275" s="185"/>
      <c r="J275" s="183">
        <v>638.58059589719403</v>
      </c>
      <c r="K275" s="185">
        <v>396.15805089234692</v>
      </c>
      <c r="L275" s="183">
        <v>0</v>
      </c>
      <c r="M275" s="183">
        <v>229.90135685000001</v>
      </c>
      <c r="N275" s="185">
        <f t="shared" si="22"/>
        <v>12.521188154847096</v>
      </c>
      <c r="O275" s="185">
        <f t="shared" ref="O275:O280" si="24">IF(OR(H275=0,N275=0),"N.A.",IF((((N275-H275)/H275))*100&gt;=500,"500&lt;",IF((((N275-H275)/H275))*100&lt;=-500,"&lt;-500",(((N275-H275)/H275))*100)))</f>
        <v>-130.4705695334878</v>
      </c>
      <c r="P275" s="37">
        <v>344.80819054000006</v>
      </c>
      <c r="Q275" s="37">
        <v>104.18723050000003</v>
      </c>
      <c r="R275" s="38">
        <f t="shared" si="23"/>
        <v>448.99542104000011</v>
      </c>
      <c r="S275" s="37">
        <v>321.91882329999993</v>
      </c>
      <c r="T275" s="37">
        <v>74.239227592346992</v>
      </c>
      <c r="U275" s="38">
        <f t="shared" ref="U275:U280" si="25">S275+T275</f>
        <v>396.15805089234692</v>
      </c>
    </row>
    <row r="276" spans="1:21" s="39" customFormat="1" ht="18" customHeight="1" x14ac:dyDescent="0.25">
      <c r="A276" s="181">
        <v>348</v>
      </c>
      <c r="B276" s="182" t="s">
        <v>129</v>
      </c>
      <c r="C276" s="182" t="s">
        <v>384</v>
      </c>
      <c r="D276" s="183">
        <v>16.2174005</v>
      </c>
      <c r="E276" s="184">
        <v>2.8650149799999993</v>
      </c>
      <c r="F276" s="183">
        <v>0</v>
      </c>
      <c r="G276" s="183">
        <v>2.4163338200000002</v>
      </c>
      <c r="H276" s="185">
        <f t="shared" si="21"/>
        <v>10.9360517</v>
      </c>
      <c r="I276" s="185"/>
      <c r="J276" s="183">
        <v>5.9932308140815351</v>
      </c>
      <c r="K276" s="185">
        <v>3.7068192443936607</v>
      </c>
      <c r="L276" s="183">
        <v>0</v>
      </c>
      <c r="M276" s="183">
        <v>2.1688972400000006</v>
      </c>
      <c r="N276" s="185">
        <f t="shared" si="22"/>
        <v>0.11751432968787379</v>
      </c>
      <c r="O276" s="185">
        <f t="shared" si="24"/>
        <v>-98.925440982618312</v>
      </c>
      <c r="P276" s="37">
        <v>5.6433980000000002E-2</v>
      </c>
      <c r="Q276" s="37">
        <v>2.8085809999999993</v>
      </c>
      <c r="R276" s="38">
        <f t="shared" si="23"/>
        <v>2.8650149799999993</v>
      </c>
      <c r="S276" s="37">
        <v>2.4531900000000002E-2</v>
      </c>
      <c r="T276" s="37">
        <v>3.6822873443936608</v>
      </c>
      <c r="U276" s="38">
        <f t="shared" si="25"/>
        <v>3.7068192443936607</v>
      </c>
    </row>
    <row r="277" spans="1:21" s="39" customFormat="1" ht="18" customHeight="1" x14ac:dyDescent="0.25">
      <c r="A277" s="181">
        <v>349</v>
      </c>
      <c r="B277" s="182" t="s">
        <v>215</v>
      </c>
      <c r="C277" s="182" t="s">
        <v>385</v>
      </c>
      <c r="D277" s="183">
        <v>47.924956000000002</v>
      </c>
      <c r="E277" s="184">
        <v>47.511565709999999</v>
      </c>
      <c r="F277" s="183">
        <v>0</v>
      </c>
      <c r="G277" s="183">
        <v>8.8639401899999992</v>
      </c>
      <c r="H277" s="185">
        <f t="shared" si="21"/>
        <v>-8.4505498999999968</v>
      </c>
      <c r="I277" s="185"/>
      <c r="J277" s="183">
        <v>24.787866671543085</v>
      </c>
      <c r="K277" s="185">
        <v>16.571990500140281</v>
      </c>
      <c r="L277" s="183">
        <v>0</v>
      </c>
      <c r="M277" s="183">
        <v>7.7298395700000002</v>
      </c>
      <c r="N277" s="185">
        <f t="shared" si="22"/>
        <v>0.48603660140280436</v>
      </c>
      <c r="O277" s="185">
        <f t="shared" si="24"/>
        <v>-105.75153815023096</v>
      </c>
      <c r="P277" s="37">
        <v>36.127651210000003</v>
      </c>
      <c r="Q277" s="37">
        <v>11.383914499999999</v>
      </c>
      <c r="R277" s="38">
        <f t="shared" si="23"/>
        <v>47.511565709999999</v>
      </c>
      <c r="S277" s="37">
        <v>12.972118539999999</v>
      </c>
      <c r="T277" s="37">
        <v>3.5998719601402831</v>
      </c>
      <c r="U277" s="38">
        <f t="shared" si="25"/>
        <v>16.571990500140281</v>
      </c>
    </row>
    <row r="278" spans="1:21" s="39" customFormat="1" ht="18" customHeight="1" x14ac:dyDescent="0.25">
      <c r="A278" s="181">
        <v>350</v>
      </c>
      <c r="B278" s="182" t="s">
        <v>215</v>
      </c>
      <c r="C278" s="182" t="s">
        <v>386</v>
      </c>
      <c r="D278" s="183">
        <v>85.926773499999996</v>
      </c>
      <c r="E278" s="184">
        <v>80.695934160000007</v>
      </c>
      <c r="F278" s="183">
        <v>0</v>
      </c>
      <c r="G278" s="183">
        <v>30.157170740000005</v>
      </c>
      <c r="H278" s="185">
        <f t="shared" si="21"/>
        <v>-24.926331400000016</v>
      </c>
      <c r="I278" s="185"/>
      <c r="J278" s="183">
        <v>78.911335920329208</v>
      </c>
      <c r="K278" s="185">
        <v>50.798520693852169</v>
      </c>
      <c r="L278" s="183">
        <v>0</v>
      </c>
      <c r="M278" s="183">
        <v>26.565534129999996</v>
      </c>
      <c r="N278" s="185">
        <f t="shared" si="22"/>
        <v>1.5472810964770431</v>
      </c>
      <c r="O278" s="185">
        <f t="shared" si="24"/>
        <v>-106.20741605191466</v>
      </c>
      <c r="P278" s="37">
        <v>49.170895659999999</v>
      </c>
      <c r="Q278" s="37">
        <v>31.525038500000001</v>
      </c>
      <c r="R278" s="38">
        <f t="shared" si="23"/>
        <v>80.695934160000007</v>
      </c>
      <c r="S278" s="37">
        <v>42.6168117</v>
      </c>
      <c r="T278" s="37">
        <v>8.1817089938521672</v>
      </c>
      <c r="U278" s="38">
        <f t="shared" si="25"/>
        <v>50.798520693852169</v>
      </c>
    </row>
    <row r="279" spans="1:21" s="39" customFormat="1" ht="18" customHeight="1" x14ac:dyDescent="0.25">
      <c r="A279" s="181">
        <v>352</v>
      </c>
      <c r="B279" s="182" t="s">
        <v>215</v>
      </c>
      <c r="C279" s="182" t="s">
        <v>387</v>
      </c>
      <c r="D279" s="183">
        <v>0</v>
      </c>
      <c r="E279" s="184">
        <v>1.440453</v>
      </c>
      <c r="F279" s="183">
        <v>0</v>
      </c>
      <c r="G279" s="183">
        <v>9.4641183638744</v>
      </c>
      <c r="H279" s="185">
        <f t="shared" si="21"/>
        <v>-10.9045713638744</v>
      </c>
      <c r="I279" s="185"/>
      <c r="J279" s="183">
        <v>15.865758415024047</v>
      </c>
      <c r="K279" s="185">
        <v>13.102338062768675</v>
      </c>
      <c r="L279" s="183">
        <v>0</v>
      </c>
      <c r="M279" s="183">
        <v>2.4523270499999996</v>
      </c>
      <c r="N279" s="185">
        <f t="shared" si="22"/>
        <v>0.31109330225537191</v>
      </c>
      <c r="O279" s="185">
        <f t="shared" si="24"/>
        <v>-102.85287052442969</v>
      </c>
      <c r="P279" s="37">
        <v>1.440453</v>
      </c>
      <c r="Q279" s="37">
        <v>0</v>
      </c>
      <c r="R279" s="38">
        <f t="shared" si="23"/>
        <v>1.440453</v>
      </c>
      <c r="S279" s="37">
        <v>4.0367522200000003</v>
      </c>
      <c r="T279" s="37">
        <v>9.0655858427686749</v>
      </c>
      <c r="U279" s="38">
        <f t="shared" si="25"/>
        <v>13.102338062768675</v>
      </c>
    </row>
    <row r="280" spans="1:21" s="40" customFormat="1" ht="18" customHeight="1" thickBot="1" x14ac:dyDescent="0.3">
      <c r="A280" s="186">
        <v>355</v>
      </c>
      <c r="B280" s="187" t="s">
        <v>215</v>
      </c>
      <c r="C280" s="187" t="s">
        <v>388</v>
      </c>
      <c r="D280" s="188">
        <v>207.26850999999996</v>
      </c>
      <c r="E280" s="189">
        <v>117.33984100000001</v>
      </c>
      <c r="F280" s="188">
        <v>0</v>
      </c>
      <c r="G280" s="188">
        <v>0</v>
      </c>
      <c r="H280" s="190">
        <f t="shared" si="21"/>
        <v>89.928668999999957</v>
      </c>
      <c r="I280" s="190"/>
      <c r="J280" s="188">
        <v>0</v>
      </c>
      <c r="K280" s="190">
        <v>0</v>
      </c>
      <c r="L280" s="188">
        <v>0</v>
      </c>
      <c r="M280" s="188">
        <v>0</v>
      </c>
      <c r="N280" s="190">
        <f t="shared" si="22"/>
        <v>0</v>
      </c>
      <c r="O280" s="190" t="str">
        <f t="shared" si="24"/>
        <v>N.A.</v>
      </c>
      <c r="P280" s="37">
        <v>0</v>
      </c>
      <c r="Q280" s="37">
        <v>117.33984100000001</v>
      </c>
      <c r="R280" s="38">
        <f t="shared" si="23"/>
        <v>117.33984100000001</v>
      </c>
      <c r="S280" s="37">
        <v>0</v>
      </c>
      <c r="T280" s="37">
        <v>0</v>
      </c>
      <c r="U280" s="38">
        <f t="shared" si="25"/>
        <v>0</v>
      </c>
    </row>
    <row r="281" spans="1:21" s="41" customFormat="1" ht="14.1" customHeight="1" x14ac:dyDescent="0.25">
      <c r="A281" s="151" t="s">
        <v>731</v>
      </c>
      <c r="B281" s="152"/>
      <c r="C281" s="153"/>
      <c r="D281" s="153"/>
      <c r="E281" s="153"/>
      <c r="F281" s="153"/>
      <c r="G281" s="153"/>
      <c r="H281" s="153"/>
      <c r="I281" s="153"/>
      <c r="J281" s="153"/>
      <c r="K281" s="153"/>
      <c r="L281" s="153"/>
      <c r="M281" s="153"/>
      <c r="N281" s="153"/>
      <c r="O281" s="153"/>
    </row>
    <row r="282" spans="1:21" s="41" customFormat="1" ht="14.1" customHeight="1" x14ac:dyDescent="0.25">
      <c r="A282" s="154" t="s">
        <v>390</v>
      </c>
      <c r="B282" s="156"/>
      <c r="C282" s="153"/>
      <c r="D282" s="153"/>
      <c r="E282" s="153"/>
      <c r="F282" s="153"/>
      <c r="G282" s="153"/>
      <c r="H282" s="153"/>
      <c r="I282" s="153"/>
      <c r="J282" s="153"/>
      <c r="K282" s="153"/>
      <c r="L282" s="153"/>
      <c r="M282" s="153"/>
      <c r="N282" s="153"/>
      <c r="O282" s="153"/>
    </row>
    <row r="283" spans="1:21" s="41" customFormat="1" ht="14.1" customHeight="1" x14ac:dyDescent="0.25">
      <c r="A283" s="151" t="s">
        <v>389</v>
      </c>
      <c r="B283" s="152"/>
      <c r="C283" s="153"/>
      <c r="D283" s="153"/>
      <c r="E283" s="153"/>
      <c r="F283" s="153"/>
      <c r="G283" s="153"/>
      <c r="H283" s="153"/>
      <c r="I283" s="153"/>
      <c r="J283" s="153"/>
      <c r="K283" s="153"/>
      <c r="L283" s="153"/>
      <c r="M283" s="153"/>
      <c r="N283" s="153"/>
      <c r="O283" s="153"/>
    </row>
    <row r="284" spans="1:21" s="41" customFormat="1" ht="14.1" customHeight="1" x14ac:dyDescent="0.25">
      <c r="A284" s="151" t="s">
        <v>752</v>
      </c>
      <c r="B284" s="152"/>
      <c r="C284" s="153"/>
      <c r="D284" s="153"/>
      <c r="E284" s="153"/>
      <c r="F284" s="153"/>
      <c r="G284" s="153"/>
      <c r="H284" s="153"/>
      <c r="I284" s="153"/>
      <c r="J284" s="153"/>
      <c r="K284" s="153"/>
      <c r="L284" s="153"/>
      <c r="M284" s="153"/>
      <c r="N284" s="153"/>
      <c r="O284" s="153"/>
    </row>
    <row r="285" spans="1:21" s="41" customFormat="1" ht="14.1" customHeight="1" x14ac:dyDescent="0.25">
      <c r="A285" s="151" t="s">
        <v>753</v>
      </c>
      <c r="B285" s="152"/>
      <c r="C285" s="153"/>
      <c r="D285" s="153"/>
      <c r="E285" s="153"/>
      <c r="F285" s="153"/>
      <c r="G285" s="153"/>
      <c r="H285" s="153"/>
      <c r="I285" s="153"/>
      <c r="J285" s="153"/>
      <c r="K285" s="153"/>
      <c r="L285" s="153"/>
      <c r="M285" s="153"/>
      <c r="N285" s="153"/>
      <c r="O285" s="153"/>
    </row>
    <row r="286" spans="1:21" s="41" customFormat="1" ht="14.1" customHeight="1" x14ac:dyDescent="0.25">
      <c r="A286" s="155" t="s">
        <v>75</v>
      </c>
      <c r="B286" s="157"/>
      <c r="C286" s="153"/>
      <c r="D286" s="153"/>
      <c r="E286" s="153"/>
      <c r="F286" s="153"/>
      <c r="G286" s="153"/>
      <c r="H286" s="153"/>
      <c r="I286" s="153"/>
      <c r="J286" s="153"/>
      <c r="K286" s="153"/>
      <c r="L286" s="153"/>
      <c r="M286" s="153"/>
      <c r="N286" s="153"/>
      <c r="O286" s="153"/>
    </row>
    <row r="287" spans="1:21" x14ac:dyDescent="0.25">
      <c r="A287" s="153"/>
      <c r="B287" s="153"/>
      <c r="C287" s="153"/>
      <c r="D287" s="153"/>
      <c r="E287" s="153"/>
      <c r="F287" s="153"/>
      <c r="G287" s="153"/>
      <c r="H287" s="153"/>
      <c r="I287" s="153"/>
      <c r="J287" s="153"/>
      <c r="K287" s="153"/>
      <c r="L287" s="153"/>
      <c r="M287" s="153"/>
      <c r="N287" s="153"/>
      <c r="O287" s="153"/>
    </row>
    <row r="288" spans="1:21" x14ac:dyDescent="0.25">
      <c r="A288" s="153"/>
      <c r="B288" s="153"/>
      <c r="C288" s="153"/>
      <c r="D288" s="153"/>
      <c r="E288" s="153"/>
      <c r="F288" s="153"/>
      <c r="G288" s="153"/>
      <c r="H288" s="153"/>
      <c r="I288" s="153"/>
      <c r="J288" s="153"/>
      <c r="K288" s="153"/>
      <c r="L288" s="153"/>
      <c r="M288" s="153"/>
      <c r="N288" s="153"/>
      <c r="O288" s="153"/>
    </row>
    <row r="289" spans="1:15" x14ac:dyDescent="0.25">
      <c r="A289" s="153"/>
      <c r="B289" s="153"/>
      <c r="C289" s="153"/>
      <c r="D289" s="153"/>
      <c r="E289" s="153"/>
      <c r="F289" s="153"/>
      <c r="G289" s="153"/>
      <c r="H289" s="153"/>
      <c r="I289" s="153"/>
      <c r="J289" s="153"/>
      <c r="K289" s="153"/>
      <c r="L289" s="153"/>
      <c r="M289" s="153"/>
      <c r="N289" s="153"/>
      <c r="O289" s="153"/>
    </row>
    <row r="290" spans="1:15" x14ac:dyDescent="0.25">
      <c r="A290" s="153"/>
      <c r="B290" s="153"/>
      <c r="C290" s="153"/>
      <c r="D290" s="153"/>
      <c r="E290" s="153"/>
      <c r="F290" s="153"/>
      <c r="G290" s="153"/>
      <c r="H290" s="153"/>
      <c r="I290" s="153"/>
      <c r="J290" s="153"/>
      <c r="K290" s="153"/>
      <c r="L290" s="153"/>
      <c r="M290" s="153"/>
      <c r="N290" s="153"/>
      <c r="O290" s="153"/>
    </row>
    <row r="291" spans="1:15" x14ac:dyDescent="0.25">
      <c r="A291" s="153"/>
      <c r="B291" s="153"/>
      <c r="C291" s="153"/>
      <c r="D291" s="153"/>
      <c r="E291" s="153"/>
      <c r="F291" s="153"/>
      <c r="G291" s="153"/>
      <c r="H291" s="153"/>
      <c r="I291" s="153"/>
      <c r="J291" s="153"/>
      <c r="K291" s="153"/>
      <c r="L291" s="153"/>
      <c r="M291" s="153"/>
      <c r="N291" s="153"/>
      <c r="O291" s="153"/>
    </row>
    <row r="292" spans="1:15" x14ac:dyDescent="0.25">
      <c r="A292" s="153"/>
      <c r="B292" s="153"/>
      <c r="C292" s="153"/>
      <c r="D292" s="153"/>
      <c r="E292" s="153"/>
      <c r="F292" s="153"/>
      <c r="G292" s="153"/>
      <c r="H292" s="153"/>
      <c r="I292" s="153"/>
      <c r="J292" s="153"/>
      <c r="K292" s="153"/>
      <c r="L292" s="153"/>
      <c r="M292" s="153"/>
      <c r="N292" s="153"/>
      <c r="O292" s="153"/>
    </row>
    <row r="293" spans="1:15" x14ac:dyDescent="0.25">
      <c r="A293" s="153"/>
      <c r="B293" s="153"/>
      <c r="C293" s="153"/>
      <c r="D293" s="153"/>
      <c r="E293" s="153"/>
      <c r="F293" s="153"/>
      <c r="G293" s="153"/>
      <c r="H293" s="153"/>
      <c r="I293" s="153"/>
      <c r="J293" s="153"/>
      <c r="K293" s="153"/>
      <c r="L293" s="153"/>
      <c r="M293" s="153"/>
      <c r="N293" s="153"/>
      <c r="O293" s="153"/>
    </row>
  </sheetData>
  <mergeCells count="29">
    <mergeCell ref="P11:P14"/>
    <mergeCell ref="Q11:Q14"/>
    <mergeCell ref="R11:R14"/>
    <mergeCell ref="A4:M4"/>
    <mergeCell ref="A5:M5"/>
    <mergeCell ref="A6:M6"/>
    <mergeCell ref="A7:M7"/>
    <mergeCell ref="A8:M8"/>
    <mergeCell ref="A9:C15"/>
    <mergeCell ref="D9:H9"/>
    <mergeCell ref="J9:N9"/>
    <mergeCell ref="E10:G10"/>
    <mergeCell ref="K10:M10"/>
    <mergeCell ref="S11:S14"/>
    <mergeCell ref="T11:T14"/>
    <mergeCell ref="U11:U14"/>
    <mergeCell ref="A1:D1"/>
    <mergeCell ref="E1:O1"/>
    <mergeCell ref="A2:O2"/>
    <mergeCell ref="A3:F3"/>
    <mergeCell ref="G3:M3"/>
    <mergeCell ref="N3:O3"/>
    <mergeCell ref="P10:R10"/>
    <mergeCell ref="S10:U10"/>
    <mergeCell ref="D11:D14"/>
    <mergeCell ref="H11:H14"/>
    <mergeCell ref="J11:J14"/>
    <mergeCell ref="N11:N14"/>
    <mergeCell ref="O11:O14"/>
  </mergeCells>
  <printOptions horizontalCentered="1"/>
  <pageMargins left="0.59055118110236227" right="0.39370078740157483" top="0.59055118110236227" bottom="0.39370078740157483" header="0" footer="0"/>
  <pageSetup scale="53" orientation="landscape" verticalDpi="0" r:id="rId1"/>
  <ignoredErrors>
    <ignoredError sqref="D15:V15" numberStoredAsText="1"/>
    <ignoredError sqref="O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54"/>
  <sheetViews>
    <sheetView showGridLines="0" topLeftCell="B1" workbookViewId="0">
      <selection sqref="A1:D1"/>
    </sheetView>
  </sheetViews>
  <sheetFormatPr baseColWidth="10" defaultColWidth="11.42578125" defaultRowHeight="14.25" x14ac:dyDescent="0.25"/>
  <cols>
    <col min="1" max="1" width="11.42578125" style="63" hidden="1" customWidth="1"/>
    <col min="2" max="2" width="4.5703125" style="63" customWidth="1"/>
    <col min="3" max="3" width="55" style="63" customWidth="1"/>
    <col min="4" max="4" width="13.140625" style="63" customWidth="1"/>
    <col min="5" max="5" width="11.140625" style="63" customWidth="1"/>
    <col min="6" max="6" width="11" style="63" customWidth="1"/>
    <col min="7" max="7" width="13.5703125" style="63" customWidth="1"/>
    <col min="8" max="8" width="1.85546875" style="63" customWidth="1"/>
    <col min="9" max="9" width="11.140625" style="63" customWidth="1"/>
    <col min="10" max="10" width="9.5703125" style="63" customWidth="1"/>
    <col min="11" max="11" width="11.28515625" style="63" customWidth="1"/>
    <col min="12" max="12" width="12.42578125" style="63" customWidth="1"/>
    <col min="13" max="13" width="16" style="63" customWidth="1"/>
    <col min="14" max="14" width="19.7109375" style="63" bestFit="1" customWidth="1"/>
    <col min="15" max="16384" width="11.42578125" style="63"/>
  </cols>
  <sheetData>
    <row r="1" spans="1:13" s="191" customFormat="1" ht="48" customHeight="1" x14ac:dyDescent="0.2">
      <c r="A1" s="347" t="s">
        <v>733</v>
      </c>
      <c r="B1" s="347"/>
      <c r="C1" s="347"/>
      <c r="D1" s="347"/>
      <c r="E1" s="365" t="s">
        <v>735</v>
      </c>
      <c r="F1" s="365"/>
      <c r="G1" s="365"/>
      <c r="H1" s="365"/>
      <c r="I1" s="365"/>
      <c r="J1" s="365"/>
      <c r="K1" s="365"/>
      <c r="L1" s="365"/>
      <c r="M1" s="365"/>
    </row>
    <row r="2" spans="1:13" s="1" customFormat="1" ht="36" customHeight="1" thickBot="1" x14ac:dyDescent="0.45">
      <c r="A2" s="366" t="s">
        <v>734</v>
      </c>
      <c r="B2" s="366"/>
      <c r="C2" s="366"/>
      <c r="D2" s="366"/>
      <c r="E2" s="366"/>
      <c r="F2" s="366"/>
      <c r="G2" s="366"/>
      <c r="H2" s="366"/>
      <c r="I2" s="366"/>
      <c r="J2" s="366"/>
      <c r="K2" s="366"/>
      <c r="L2" s="366"/>
      <c r="M2" s="366"/>
    </row>
    <row r="3" spans="1:13" customFormat="1" ht="4.5" customHeight="1" x14ac:dyDescent="0.4">
      <c r="A3" s="350"/>
      <c r="B3" s="350"/>
      <c r="C3" s="350"/>
      <c r="D3" s="350"/>
      <c r="E3" s="350"/>
      <c r="F3" s="350"/>
      <c r="G3" s="350"/>
      <c r="H3" s="350"/>
      <c r="I3" s="350"/>
      <c r="J3" s="350"/>
      <c r="K3" s="350"/>
      <c r="L3" s="350"/>
      <c r="M3" s="350"/>
    </row>
    <row r="4" spans="1:13" ht="20.25" x14ac:dyDescent="0.25">
      <c r="B4" s="192" t="s">
        <v>897</v>
      </c>
      <c r="C4" s="192"/>
      <c r="D4" s="192"/>
      <c r="E4" s="192"/>
      <c r="F4" s="192"/>
      <c r="G4" s="192"/>
      <c r="H4" s="192"/>
      <c r="I4" s="192"/>
      <c r="J4" s="192"/>
      <c r="K4" s="192"/>
      <c r="L4" s="192"/>
      <c r="M4" s="192"/>
    </row>
    <row r="5" spans="1:13" ht="18.75" x14ac:dyDescent="0.25">
      <c r="A5" s="96" t="s">
        <v>680</v>
      </c>
      <c r="B5" s="192" t="s">
        <v>681</v>
      </c>
      <c r="C5" s="192"/>
      <c r="D5" s="192"/>
      <c r="E5" s="192"/>
      <c r="F5" s="192"/>
      <c r="G5" s="192"/>
      <c r="H5" s="192"/>
      <c r="I5" s="192"/>
      <c r="J5" s="192"/>
      <c r="K5" s="192"/>
      <c r="L5" s="192"/>
      <c r="M5" s="192"/>
    </row>
    <row r="6" spans="1:13" ht="16.5" customHeight="1" x14ac:dyDescent="0.25">
      <c r="B6" s="192" t="s">
        <v>1</v>
      </c>
      <c r="C6" s="192"/>
      <c r="D6" s="192"/>
      <c r="E6" s="192"/>
      <c r="F6" s="192"/>
      <c r="G6" s="192"/>
      <c r="H6" s="192"/>
      <c r="I6" s="192"/>
      <c r="J6" s="192"/>
      <c r="K6" s="192"/>
      <c r="L6" s="192"/>
      <c r="M6" s="192"/>
    </row>
    <row r="7" spans="1:13" ht="15.75" customHeight="1" x14ac:dyDescent="0.25">
      <c r="B7" s="192" t="s">
        <v>751</v>
      </c>
      <c r="C7" s="192"/>
      <c r="D7" s="192"/>
      <c r="E7" s="192"/>
      <c r="F7" s="192"/>
      <c r="G7" s="192"/>
      <c r="H7" s="192"/>
      <c r="I7" s="192"/>
      <c r="J7" s="192"/>
      <c r="K7" s="192"/>
      <c r="L7" s="192"/>
      <c r="M7" s="192"/>
    </row>
    <row r="8" spans="1:13" ht="15.75" customHeight="1" x14ac:dyDescent="0.25">
      <c r="B8" s="192" t="s">
        <v>732</v>
      </c>
      <c r="C8" s="192"/>
      <c r="D8" s="192"/>
      <c r="E8" s="192"/>
      <c r="F8" s="192"/>
      <c r="G8" s="192"/>
      <c r="H8" s="192"/>
      <c r="I8" s="192"/>
      <c r="J8" s="192"/>
      <c r="K8" s="192"/>
      <c r="L8" s="192"/>
      <c r="M8" s="192"/>
    </row>
    <row r="9" spans="1:13" x14ac:dyDescent="0.25">
      <c r="B9" s="356" t="s">
        <v>393</v>
      </c>
      <c r="C9" s="356" t="s">
        <v>3</v>
      </c>
      <c r="D9" s="356" t="s">
        <v>682</v>
      </c>
      <c r="E9" s="356"/>
      <c r="F9" s="356"/>
      <c r="G9" s="356"/>
      <c r="H9" s="116"/>
      <c r="I9" s="356" t="s">
        <v>78</v>
      </c>
      <c r="J9" s="356"/>
      <c r="K9" s="356"/>
      <c r="L9" s="356"/>
      <c r="M9" s="198"/>
    </row>
    <row r="10" spans="1:13" x14ac:dyDescent="0.25">
      <c r="B10" s="356"/>
      <c r="C10" s="356"/>
      <c r="D10" s="116"/>
      <c r="E10" s="380" t="s">
        <v>683</v>
      </c>
      <c r="F10" s="380"/>
      <c r="G10" s="116"/>
      <c r="H10" s="116"/>
      <c r="I10" s="116"/>
      <c r="J10" s="380" t="s">
        <v>683</v>
      </c>
      <c r="K10" s="380"/>
      <c r="L10" s="116"/>
      <c r="M10" s="198"/>
    </row>
    <row r="11" spans="1:13" ht="14.25" customHeight="1" x14ac:dyDescent="0.25">
      <c r="B11" s="356"/>
      <c r="C11" s="356"/>
      <c r="D11" s="378" t="s">
        <v>684</v>
      </c>
      <c r="E11" s="378" t="s">
        <v>685</v>
      </c>
      <c r="F11" s="378" t="s">
        <v>686</v>
      </c>
      <c r="G11" s="378" t="s">
        <v>687</v>
      </c>
      <c r="H11" s="195"/>
      <c r="I11" s="378" t="s">
        <v>83</v>
      </c>
      <c r="J11" s="378" t="s">
        <v>685</v>
      </c>
      <c r="K11" s="378" t="s">
        <v>686</v>
      </c>
      <c r="L11" s="378" t="s">
        <v>688</v>
      </c>
      <c r="M11" s="378" t="s">
        <v>757</v>
      </c>
    </row>
    <row r="12" spans="1:13" ht="9.75" customHeight="1" x14ac:dyDescent="0.25">
      <c r="B12" s="356"/>
      <c r="C12" s="356"/>
      <c r="D12" s="378"/>
      <c r="E12" s="378"/>
      <c r="F12" s="378"/>
      <c r="G12" s="378"/>
      <c r="H12" s="195"/>
      <c r="I12" s="378"/>
      <c r="J12" s="378"/>
      <c r="K12" s="378"/>
      <c r="L12" s="378"/>
      <c r="M12" s="378"/>
    </row>
    <row r="13" spans="1:13" ht="15" thickBot="1" x14ac:dyDescent="0.3">
      <c r="B13" s="198"/>
      <c r="C13" s="198"/>
      <c r="D13" s="199" t="s">
        <v>12</v>
      </c>
      <c r="E13" s="199" t="s">
        <v>13</v>
      </c>
      <c r="F13" s="199" t="s">
        <v>14</v>
      </c>
      <c r="G13" s="199" t="s">
        <v>689</v>
      </c>
      <c r="H13" s="199"/>
      <c r="I13" s="199" t="s">
        <v>405</v>
      </c>
      <c r="J13" s="199" t="s">
        <v>406</v>
      </c>
      <c r="K13" s="199" t="s">
        <v>690</v>
      </c>
      <c r="L13" s="116" t="s">
        <v>691</v>
      </c>
      <c r="M13" s="199" t="s">
        <v>692</v>
      </c>
    </row>
    <row r="14" spans="1:13" s="200" customFormat="1" ht="5.25" customHeight="1" thickBot="1" x14ac:dyDescent="0.3">
      <c r="B14" s="201"/>
      <c r="C14" s="201"/>
      <c r="D14" s="202"/>
      <c r="E14" s="202"/>
      <c r="F14" s="202"/>
      <c r="G14" s="202"/>
      <c r="H14" s="202"/>
      <c r="I14" s="202"/>
      <c r="J14" s="202"/>
      <c r="K14" s="203"/>
      <c r="L14" s="202"/>
      <c r="M14" s="201"/>
    </row>
    <row r="15" spans="1:13" x14ac:dyDescent="0.25">
      <c r="B15" s="204"/>
      <c r="C15" s="205" t="s">
        <v>89</v>
      </c>
      <c r="D15" s="206">
        <f t="shared" ref="D15:L15" si="0">SUM(D16:D48)</f>
        <v>74256.608515500004</v>
      </c>
      <c r="E15" s="206">
        <f t="shared" si="0"/>
        <v>19213.490563000003</v>
      </c>
      <c r="F15" s="206">
        <f t="shared" si="0"/>
        <v>32520.864978999998</v>
      </c>
      <c r="G15" s="206">
        <f t="shared" si="0"/>
        <v>22522.252973499999</v>
      </c>
      <c r="H15" s="206"/>
      <c r="I15" s="206">
        <f t="shared" si="0"/>
        <v>96281.362476127018</v>
      </c>
      <c r="J15" s="206">
        <f t="shared" si="0"/>
        <v>16644.696028999999</v>
      </c>
      <c r="K15" s="206">
        <f t="shared" si="0"/>
        <v>18019.233075999997</v>
      </c>
      <c r="L15" s="206">
        <f t="shared" si="0"/>
        <v>61617.433371126986</v>
      </c>
      <c r="M15" s="207">
        <f>IF(OR(G15=0,L15=0),"N.A.",IF((((L15-G15)/G15))*100&gt;=ABS(500),"&gt;500",(((L15-G15)/G15))*100))</f>
        <v>173.58467842283332</v>
      </c>
    </row>
    <row r="16" spans="1:13" x14ac:dyDescent="0.25">
      <c r="B16" s="208">
        <v>1</v>
      </c>
      <c r="C16" s="209" t="s">
        <v>693</v>
      </c>
      <c r="D16" s="210">
        <v>483.83998548</v>
      </c>
      <c r="E16" s="210">
        <v>438.50716199999999</v>
      </c>
      <c r="F16" s="210">
        <v>42.503352</v>
      </c>
      <c r="G16" s="211">
        <v>2.8294714800000023</v>
      </c>
      <c r="H16" s="211"/>
      <c r="I16" s="210">
        <v>410.12466625999997</v>
      </c>
      <c r="J16" s="211">
        <v>350.152556</v>
      </c>
      <c r="K16" s="211">
        <v>55.911470000000001</v>
      </c>
      <c r="L16" s="211">
        <v>4.060640259999964</v>
      </c>
      <c r="M16" s="211">
        <v>43.512323368601713</v>
      </c>
    </row>
    <row r="17" spans="2:13" x14ac:dyDescent="0.25">
      <c r="B17" s="208">
        <v>2</v>
      </c>
      <c r="C17" s="209" t="s">
        <v>694</v>
      </c>
      <c r="D17" s="210">
        <v>1885.6946254799998</v>
      </c>
      <c r="E17" s="210">
        <v>103.514056</v>
      </c>
      <c r="F17" s="210">
        <v>1142.094014</v>
      </c>
      <c r="G17" s="211">
        <v>640.08655547999979</v>
      </c>
      <c r="H17" s="211"/>
      <c r="I17" s="210">
        <v>1821.3515985409999</v>
      </c>
      <c r="J17" s="211">
        <v>205.19701599999999</v>
      </c>
      <c r="K17" s="211">
        <v>487.071459</v>
      </c>
      <c r="L17" s="211">
        <v>1129.0831235409998</v>
      </c>
      <c r="M17" s="211">
        <v>76.395381823682015</v>
      </c>
    </row>
    <row r="18" spans="2:13" x14ac:dyDescent="0.25">
      <c r="B18" s="208">
        <v>3</v>
      </c>
      <c r="C18" s="209" t="s">
        <v>695</v>
      </c>
      <c r="D18" s="210">
        <v>2367.2585325</v>
      </c>
      <c r="E18" s="210">
        <v>223.18305100000001</v>
      </c>
      <c r="F18" s="210">
        <v>1457.669046</v>
      </c>
      <c r="G18" s="211">
        <v>686.40643550000004</v>
      </c>
      <c r="H18" s="211"/>
      <c r="I18" s="210">
        <v>3318.1757447729997</v>
      </c>
      <c r="J18" s="211">
        <v>185.74299300000001</v>
      </c>
      <c r="K18" s="211">
        <v>1072.971675</v>
      </c>
      <c r="L18" s="211">
        <v>2059.4610767730001</v>
      </c>
      <c r="M18" s="211">
        <v>200.03522261163295</v>
      </c>
    </row>
    <row r="19" spans="2:13" x14ac:dyDescent="0.25">
      <c r="B19" s="208">
        <v>4</v>
      </c>
      <c r="C19" s="209" t="s">
        <v>696</v>
      </c>
      <c r="D19" s="210">
        <v>1210.3408045199999</v>
      </c>
      <c r="E19" s="210">
        <v>157.05917299999999</v>
      </c>
      <c r="F19" s="210">
        <v>495.82905899999997</v>
      </c>
      <c r="G19" s="211">
        <v>557.45257251999988</v>
      </c>
      <c r="H19" s="211"/>
      <c r="I19" s="210">
        <v>1626.8705592540002</v>
      </c>
      <c r="J19" s="211">
        <v>74.354605000000006</v>
      </c>
      <c r="K19" s="211">
        <v>786.02379399999995</v>
      </c>
      <c r="L19" s="211">
        <v>766.49216025400028</v>
      </c>
      <c r="M19" s="211">
        <v>37.499080287498472</v>
      </c>
    </row>
    <row r="20" spans="2:13" x14ac:dyDescent="0.25">
      <c r="B20" s="208">
        <v>5</v>
      </c>
      <c r="C20" s="209" t="s">
        <v>697</v>
      </c>
      <c r="D20" s="210">
        <v>639.04076550000002</v>
      </c>
      <c r="E20" s="210">
        <v>285.07699200000002</v>
      </c>
      <c r="F20" s="210">
        <v>163.61362700000001</v>
      </c>
      <c r="G20" s="211">
        <v>190.35014649999999</v>
      </c>
      <c r="H20" s="211"/>
      <c r="I20" s="210">
        <v>962.10630801899981</v>
      </c>
      <c r="J20" s="211">
        <v>139.89191600000001</v>
      </c>
      <c r="K20" s="211">
        <v>199.23367099999999</v>
      </c>
      <c r="L20" s="211">
        <v>622.98072101899982</v>
      </c>
      <c r="M20" s="211">
        <v>227.28145077576804</v>
      </c>
    </row>
    <row r="21" spans="2:13" x14ac:dyDescent="0.25">
      <c r="B21" s="208">
        <v>6</v>
      </c>
      <c r="C21" s="209" t="s">
        <v>698</v>
      </c>
      <c r="D21" s="210">
        <v>3113.6452234799999</v>
      </c>
      <c r="E21" s="210">
        <v>471.67840899999999</v>
      </c>
      <c r="F21" s="210">
        <v>1403.2141790000001</v>
      </c>
      <c r="G21" s="211">
        <v>1238.7526354799998</v>
      </c>
      <c r="H21" s="211"/>
      <c r="I21" s="210">
        <v>3717.4141180739994</v>
      </c>
      <c r="J21" s="211">
        <v>366.19490300000001</v>
      </c>
      <c r="K21" s="211">
        <v>934.154494</v>
      </c>
      <c r="L21" s="211">
        <v>2417.0647210739994</v>
      </c>
      <c r="M21" s="211">
        <v>95.120853982072035</v>
      </c>
    </row>
    <row r="22" spans="2:13" x14ac:dyDescent="0.25">
      <c r="B22" s="208">
        <v>7</v>
      </c>
      <c r="C22" s="209" t="s">
        <v>699</v>
      </c>
      <c r="D22" s="210">
        <v>1784.6491435200001</v>
      </c>
      <c r="E22" s="210">
        <v>221.27751900000001</v>
      </c>
      <c r="F22" s="210">
        <v>1012.810739</v>
      </c>
      <c r="G22" s="211">
        <v>550.56088552000006</v>
      </c>
      <c r="H22" s="211"/>
      <c r="I22" s="210">
        <v>2455.835054013</v>
      </c>
      <c r="J22" s="211">
        <v>118.79153100000001</v>
      </c>
      <c r="K22" s="211">
        <v>366.38049999999998</v>
      </c>
      <c r="L22" s="211">
        <v>1970.6630230130002</v>
      </c>
      <c r="M22" s="211">
        <v>257.93734623042207</v>
      </c>
    </row>
    <row r="23" spans="2:13" x14ac:dyDescent="0.25">
      <c r="B23" s="208">
        <v>8</v>
      </c>
      <c r="C23" s="209" t="s">
        <v>700</v>
      </c>
      <c r="D23" s="210">
        <v>1232.8019365199998</v>
      </c>
      <c r="E23" s="210">
        <v>564.07211900000004</v>
      </c>
      <c r="F23" s="210">
        <v>396.64235200000002</v>
      </c>
      <c r="G23" s="211">
        <v>272.08746551999974</v>
      </c>
      <c r="H23" s="211"/>
      <c r="I23" s="210">
        <v>1179.935093757</v>
      </c>
      <c r="J23" s="211">
        <v>464.230706</v>
      </c>
      <c r="K23" s="211">
        <v>132.93893499999999</v>
      </c>
      <c r="L23" s="211">
        <v>582.76545275699993</v>
      </c>
      <c r="M23" s="211">
        <v>114.18313101753814</v>
      </c>
    </row>
    <row r="24" spans="2:13" x14ac:dyDescent="0.25">
      <c r="B24" s="208">
        <v>9</v>
      </c>
      <c r="C24" s="209" t="s">
        <v>701</v>
      </c>
      <c r="D24" s="210">
        <v>1969.6620720000001</v>
      </c>
      <c r="E24" s="210">
        <v>393.81568499999997</v>
      </c>
      <c r="F24" s="210">
        <v>731.59628499999997</v>
      </c>
      <c r="G24" s="211">
        <v>844.25010200000008</v>
      </c>
      <c r="H24" s="211"/>
      <c r="I24" s="210">
        <v>3153.5433024080007</v>
      </c>
      <c r="J24" s="211">
        <v>294.960666</v>
      </c>
      <c r="K24" s="211">
        <v>1042.376023</v>
      </c>
      <c r="L24" s="211">
        <v>1816.2066134080007</v>
      </c>
      <c r="M24" s="211">
        <v>115.126608703448</v>
      </c>
    </row>
    <row r="25" spans="2:13" x14ac:dyDescent="0.25">
      <c r="B25" s="208">
        <v>10</v>
      </c>
      <c r="C25" s="209" t="s">
        <v>702</v>
      </c>
      <c r="D25" s="210">
        <v>2365.0474939799997</v>
      </c>
      <c r="E25" s="210">
        <v>335.11281400000001</v>
      </c>
      <c r="F25" s="210">
        <v>756.05424400000004</v>
      </c>
      <c r="G25" s="211">
        <v>1273.8804359799997</v>
      </c>
      <c r="H25" s="211"/>
      <c r="I25" s="210">
        <v>1407.3874128670002</v>
      </c>
      <c r="J25" s="211">
        <v>227.24898400000001</v>
      </c>
      <c r="K25" s="211">
        <v>194.731559</v>
      </c>
      <c r="L25" s="211">
        <v>985.40686986700007</v>
      </c>
      <c r="M25" s="211">
        <v>-22.645262299760191</v>
      </c>
    </row>
    <row r="26" spans="2:13" x14ac:dyDescent="0.25">
      <c r="B26" s="208">
        <v>11</v>
      </c>
      <c r="C26" s="209" t="s">
        <v>703</v>
      </c>
      <c r="D26" s="210">
        <v>1040.9785315199999</v>
      </c>
      <c r="E26" s="210">
        <v>259.45885700000002</v>
      </c>
      <c r="F26" s="210">
        <v>460.18280600000003</v>
      </c>
      <c r="G26" s="211">
        <v>321.33686851999983</v>
      </c>
      <c r="H26" s="211"/>
      <c r="I26" s="210">
        <v>1519.370286735</v>
      </c>
      <c r="J26" s="211">
        <v>201.07009400000001</v>
      </c>
      <c r="K26" s="211">
        <v>306.41529800000001</v>
      </c>
      <c r="L26" s="211">
        <v>1011.8848947350001</v>
      </c>
      <c r="M26" s="211">
        <v>214.89847380274102</v>
      </c>
    </row>
    <row r="27" spans="2:13" x14ac:dyDescent="0.25">
      <c r="B27" s="208">
        <v>12</v>
      </c>
      <c r="C27" s="209" t="s">
        <v>704</v>
      </c>
      <c r="D27" s="210">
        <v>1880.1756775200001</v>
      </c>
      <c r="E27" s="210">
        <v>251.47254100000001</v>
      </c>
      <c r="F27" s="210">
        <v>1327.652421</v>
      </c>
      <c r="G27" s="211">
        <v>301.05071552000004</v>
      </c>
      <c r="H27" s="211"/>
      <c r="I27" s="210">
        <v>3247.0950945509994</v>
      </c>
      <c r="J27" s="211">
        <v>168.479871</v>
      </c>
      <c r="K27" s="211">
        <v>845.51533500000005</v>
      </c>
      <c r="L27" s="211">
        <v>2233.0998885509994</v>
      </c>
      <c r="M27" s="212" t="s">
        <v>705</v>
      </c>
    </row>
    <row r="28" spans="2:13" x14ac:dyDescent="0.25">
      <c r="B28" s="208">
        <v>15</v>
      </c>
      <c r="C28" s="209" t="s">
        <v>706</v>
      </c>
      <c r="D28" s="210">
        <v>5079.4553410199997</v>
      </c>
      <c r="E28" s="210">
        <v>1815.3412949999999</v>
      </c>
      <c r="F28" s="210">
        <v>2577.4032900000002</v>
      </c>
      <c r="G28" s="211">
        <v>686.71075601999928</v>
      </c>
      <c r="H28" s="211"/>
      <c r="I28" s="210">
        <v>7106.5575208700011</v>
      </c>
      <c r="J28" s="211">
        <v>1787.860322</v>
      </c>
      <c r="K28" s="211">
        <v>983.83243300000004</v>
      </c>
      <c r="L28" s="211">
        <v>4334.8647658700011</v>
      </c>
      <c r="M28" s="212" t="s">
        <v>705</v>
      </c>
    </row>
    <row r="29" spans="2:13" x14ac:dyDescent="0.25">
      <c r="B29" s="208">
        <v>16</v>
      </c>
      <c r="C29" s="209" t="s">
        <v>707</v>
      </c>
      <c r="D29" s="210">
        <v>865.22558651999998</v>
      </c>
      <c r="E29" s="210">
        <v>269.88234799999998</v>
      </c>
      <c r="F29" s="210">
        <v>393.961276</v>
      </c>
      <c r="G29" s="211">
        <v>201.38196252</v>
      </c>
      <c r="H29" s="211"/>
      <c r="I29" s="210">
        <v>977.02997700300023</v>
      </c>
      <c r="J29" s="211">
        <v>206.39609400000001</v>
      </c>
      <c r="K29" s="211">
        <v>68.568927000000002</v>
      </c>
      <c r="L29" s="211">
        <v>702.06495600300013</v>
      </c>
      <c r="M29" s="211">
        <v>248.62355457146538</v>
      </c>
    </row>
    <row r="30" spans="2:13" x14ac:dyDescent="0.25">
      <c r="B30" s="208">
        <v>17</v>
      </c>
      <c r="C30" s="209" t="s">
        <v>708</v>
      </c>
      <c r="D30" s="210">
        <v>2368.0229110199998</v>
      </c>
      <c r="E30" s="210">
        <v>843.49330899999995</v>
      </c>
      <c r="F30" s="210">
        <v>341.20002199999999</v>
      </c>
      <c r="G30" s="211">
        <v>1183.3295800199999</v>
      </c>
      <c r="H30" s="211"/>
      <c r="I30" s="210">
        <v>3424.2817539389994</v>
      </c>
      <c r="J30" s="211">
        <v>868.69973200000004</v>
      </c>
      <c r="K30" s="211">
        <v>521.63240599999995</v>
      </c>
      <c r="L30" s="211">
        <v>2033.9496159389994</v>
      </c>
      <c r="M30" s="211">
        <v>71.883611318549384</v>
      </c>
    </row>
    <row r="31" spans="2:13" x14ac:dyDescent="0.25">
      <c r="B31" s="208">
        <v>18</v>
      </c>
      <c r="C31" s="209" t="s">
        <v>709</v>
      </c>
      <c r="D31" s="210">
        <v>2045.6045059799999</v>
      </c>
      <c r="E31" s="210">
        <v>431.84141799999998</v>
      </c>
      <c r="F31" s="210">
        <v>976.96552099999997</v>
      </c>
      <c r="G31" s="211">
        <v>636.79756697999994</v>
      </c>
      <c r="H31" s="211"/>
      <c r="I31" s="210">
        <v>2114.6370347530001</v>
      </c>
      <c r="J31" s="211">
        <v>252.69351</v>
      </c>
      <c r="K31" s="211">
        <v>321.33810799999998</v>
      </c>
      <c r="L31" s="211">
        <v>1540.6054167530001</v>
      </c>
      <c r="M31" s="211">
        <v>141.9301669224792</v>
      </c>
    </row>
    <row r="32" spans="2:13" x14ac:dyDescent="0.25">
      <c r="B32" s="208">
        <v>19</v>
      </c>
      <c r="C32" s="209" t="s">
        <v>710</v>
      </c>
      <c r="D32" s="210">
        <v>5125.6315915199993</v>
      </c>
      <c r="E32" s="210">
        <v>1457.8906529999999</v>
      </c>
      <c r="F32" s="210">
        <v>2383.2963890000001</v>
      </c>
      <c r="G32" s="211">
        <v>1284.4445495199993</v>
      </c>
      <c r="H32" s="211"/>
      <c r="I32" s="210">
        <v>7557.918603907</v>
      </c>
      <c r="J32" s="211">
        <v>1724.6702439999999</v>
      </c>
      <c r="K32" s="211">
        <v>1034.690298</v>
      </c>
      <c r="L32" s="211">
        <v>4798.5580619070006</v>
      </c>
      <c r="M32" s="211">
        <v>273.59012996709248</v>
      </c>
    </row>
    <row r="33" spans="2:13" x14ac:dyDescent="0.25">
      <c r="B33" s="208">
        <v>20</v>
      </c>
      <c r="C33" s="209" t="s">
        <v>711</v>
      </c>
      <c r="D33" s="210">
        <v>5135.0562049800001</v>
      </c>
      <c r="E33" s="210">
        <v>1822.86589</v>
      </c>
      <c r="F33" s="210">
        <v>2240.3416699999998</v>
      </c>
      <c r="G33" s="211">
        <v>1071.8486449800002</v>
      </c>
      <c r="H33" s="211"/>
      <c r="I33" s="210">
        <v>6461.5631427329999</v>
      </c>
      <c r="J33" s="211">
        <v>1364.3560890000001</v>
      </c>
      <c r="K33" s="211">
        <v>1073.297474</v>
      </c>
      <c r="L33" s="211">
        <v>4023.9095797330001</v>
      </c>
      <c r="M33" s="211">
        <v>275.41770459653685</v>
      </c>
    </row>
    <row r="34" spans="2:13" x14ac:dyDescent="0.25">
      <c r="B34" s="208">
        <v>21</v>
      </c>
      <c r="C34" s="209" t="s">
        <v>712</v>
      </c>
      <c r="D34" s="210">
        <v>5280.5657734799997</v>
      </c>
      <c r="E34" s="210">
        <v>1688.0947759999999</v>
      </c>
      <c r="F34" s="210">
        <v>2371.1782130000001</v>
      </c>
      <c r="G34" s="211">
        <v>1221.2927844799997</v>
      </c>
      <c r="H34" s="211"/>
      <c r="I34" s="210">
        <v>7997.107513422</v>
      </c>
      <c r="J34" s="211">
        <v>1547.1803749999999</v>
      </c>
      <c r="K34" s="211">
        <v>1150.375391</v>
      </c>
      <c r="L34" s="211">
        <v>5299.5517474219996</v>
      </c>
      <c r="M34" s="211">
        <v>333.92966983575809</v>
      </c>
    </row>
    <row r="35" spans="2:13" x14ac:dyDescent="0.25">
      <c r="B35" s="208">
        <v>24</v>
      </c>
      <c r="C35" s="209" t="s">
        <v>713</v>
      </c>
      <c r="D35" s="210">
        <v>1887.43368702</v>
      </c>
      <c r="E35" s="210">
        <v>455.218952</v>
      </c>
      <c r="F35" s="210">
        <v>955.86075700000004</v>
      </c>
      <c r="G35" s="211">
        <v>476.35397802</v>
      </c>
      <c r="H35" s="211"/>
      <c r="I35" s="210">
        <v>3205.28224817</v>
      </c>
      <c r="J35" s="211">
        <v>361.01559200000003</v>
      </c>
      <c r="K35" s="211">
        <v>484.61995400000001</v>
      </c>
      <c r="L35" s="211">
        <v>2359.64670217</v>
      </c>
      <c r="M35" s="211">
        <v>395.35572516430813</v>
      </c>
    </row>
    <row r="36" spans="2:13" x14ac:dyDescent="0.25">
      <c r="B36" s="208">
        <v>25</v>
      </c>
      <c r="C36" s="209" t="s">
        <v>714</v>
      </c>
      <c r="D36" s="210">
        <v>2750.6209789799996</v>
      </c>
      <c r="E36" s="210">
        <v>840.10353199999997</v>
      </c>
      <c r="F36" s="210">
        <v>839.73169900000005</v>
      </c>
      <c r="G36" s="211">
        <v>1070.7857479799995</v>
      </c>
      <c r="H36" s="211"/>
      <c r="I36" s="210">
        <v>4107.0256449250001</v>
      </c>
      <c r="J36" s="211">
        <v>764.01061800000002</v>
      </c>
      <c r="K36" s="211">
        <v>541.78846999999996</v>
      </c>
      <c r="L36" s="211">
        <v>2801.2265569249998</v>
      </c>
      <c r="M36" s="211">
        <v>161.60476661268768</v>
      </c>
    </row>
    <row r="37" spans="2:13" x14ac:dyDescent="0.25">
      <c r="B37" s="208">
        <v>26</v>
      </c>
      <c r="C37" s="209" t="s">
        <v>715</v>
      </c>
      <c r="D37" s="210">
        <v>4640.5524799800005</v>
      </c>
      <c r="E37" s="210">
        <v>1126.410952</v>
      </c>
      <c r="F37" s="210">
        <v>1111.7379550000001</v>
      </c>
      <c r="G37" s="211">
        <v>2402.4035729800003</v>
      </c>
      <c r="H37" s="211"/>
      <c r="I37" s="210">
        <v>5654.7298173239997</v>
      </c>
      <c r="J37" s="211">
        <v>989.14414499999998</v>
      </c>
      <c r="K37" s="211">
        <v>643.41327899999999</v>
      </c>
      <c r="L37" s="211">
        <v>4022.1723933239996</v>
      </c>
      <c r="M37" s="211">
        <v>67.422844294840871</v>
      </c>
    </row>
    <row r="38" spans="2:13" x14ac:dyDescent="0.25">
      <c r="B38" s="208">
        <v>28</v>
      </c>
      <c r="C38" s="209" t="s">
        <v>716</v>
      </c>
      <c r="D38" s="210">
        <v>1969.1369055</v>
      </c>
      <c r="E38" s="210">
        <v>737.92562999999996</v>
      </c>
      <c r="F38" s="210">
        <v>661.62307599999997</v>
      </c>
      <c r="G38" s="211">
        <v>569.58819950000009</v>
      </c>
      <c r="H38" s="211"/>
      <c r="I38" s="210">
        <v>2231.3552727720003</v>
      </c>
      <c r="J38" s="211">
        <v>599.93121900000006</v>
      </c>
      <c r="K38" s="211">
        <v>227.614418</v>
      </c>
      <c r="L38" s="211">
        <v>1403.8096357720001</v>
      </c>
      <c r="M38" s="211">
        <v>146.46044932186132</v>
      </c>
    </row>
    <row r="39" spans="2:13" x14ac:dyDescent="0.25">
      <c r="B39" s="208">
        <v>29</v>
      </c>
      <c r="C39" s="209" t="s">
        <v>717</v>
      </c>
      <c r="D39" s="210">
        <v>2730.9500449799998</v>
      </c>
      <c r="E39" s="210">
        <v>1050.6775009999999</v>
      </c>
      <c r="F39" s="210">
        <v>681.21197800000004</v>
      </c>
      <c r="G39" s="211">
        <v>999.06056597999986</v>
      </c>
      <c r="H39" s="211"/>
      <c r="I39" s="210">
        <v>3651.7230720159996</v>
      </c>
      <c r="J39" s="211">
        <v>943.48696900000004</v>
      </c>
      <c r="K39" s="211">
        <v>582.80402000000004</v>
      </c>
      <c r="L39" s="211">
        <v>2125.4320830159995</v>
      </c>
      <c r="M39" s="211">
        <v>112.7430663756724</v>
      </c>
    </row>
    <row r="40" spans="2:13" x14ac:dyDescent="0.25">
      <c r="B40" s="208">
        <v>31</v>
      </c>
      <c r="C40" s="209" t="s">
        <v>718</v>
      </c>
      <c r="D40" s="210">
        <v>458.42351201999998</v>
      </c>
      <c r="E40" s="210">
        <v>0</v>
      </c>
      <c r="F40" s="210">
        <v>592.31300099999999</v>
      </c>
      <c r="G40" s="211">
        <v>-133.88948898000001</v>
      </c>
      <c r="H40" s="211"/>
      <c r="I40" s="210">
        <v>595.23873283399996</v>
      </c>
      <c r="J40" s="211">
        <v>0</v>
      </c>
      <c r="K40" s="211">
        <v>229.60217499999999</v>
      </c>
      <c r="L40" s="211">
        <v>365.63655783399997</v>
      </c>
      <c r="M40" s="211">
        <v>-373.08832128608509</v>
      </c>
    </row>
    <row r="41" spans="2:13" x14ac:dyDescent="0.25">
      <c r="B41" s="208">
        <v>33</v>
      </c>
      <c r="C41" s="209" t="s">
        <v>719</v>
      </c>
      <c r="D41" s="210">
        <v>326.78534352000003</v>
      </c>
      <c r="E41" s="210">
        <v>0</v>
      </c>
      <c r="F41" s="210">
        <v>388.21361899999999</v>
      </c>
      <c r="G41" s="211">
        <v>-61.428275479999968</v>
      </c>
      <c r="H41" s="211"/>
      <c r="I41" s="210">
        <v>447.15474698799994</v>
      </c>
      <c r="J41" s="211">
        <v>0</v>
      </c>
      <c r="K41" s="211">
        <v>181.072676</v>
      </c>
      <c r="L41" s="211">
        <v>266.08207098799994</v>
      </c>
      <c r="M41" s="212" t="s">
        <v>720</v>
      </c>
    </row>
    <row r="42" spans="2:13" x14ac:dyDescent="0.25">
      <c r="B42" s="208">
        <v>34</v>
      </c>
      <c r="C42" s="209" t="s">
        <v>721</v>
      </c>
      <c r="D42" s="210">
        <v>1200.0236048999998</v>
      </c>
      <c r="E42" s="210">
        <v>0</v>
      </c>
      <c r="F42" s="210">
        <v>1310.0222249999999</v>
      </c>
      <c r="G42" s="211">
        <v>-109.99862010000015</v>
      </c>
      <c r="H42" s="211"/>
      <c r="I42" s="210">
        <v>1472.3393339720001</v>
      </c>
      <c r="J42" s="211">
        <v>0</v>
      </c>
      <c r="K42" s="211">
        <v>870.65686300000004</v>
      </c>
      <c r="L42" s="211">
        <v>601.68247097200003</v>
      </c>
      <c r="M42" s="212" t="s">
        <v>720</v>
      </c>
    </row>
    <row r="43" spans="2:13" x14ac:dyDescent="0.25">
      <c r="B43" s="208">
        <v>36</v>
      </c>
      <c r="C43" s="209" t="s">
        <v>722</v>
      </c>
      <c r="D43" s="210">
        <v>1994.3954095200002</v>
      </c>
      <c r="E43" s="210">
        <v>363.98214400000001</v>
      </c>
      <c r="F43" s="210">
        <v>493.90003000000002</v>
      </c>
      <c r="G43" s="211">
        <v>1136.5132355200001</v>
      </c>
      <c r="H43" s="211"/>
      <c r="I43" s="210">
        <v>1217.7582206490001</v>
      </c>
      <c r="J43" s="211">
        <v>306.973366</v>
      </c>
      <c r="K43" s="211">
        <v>277.33611200000001</v>
      </c>
      <c r="L43" s="211">
        <v>633.44874264900022</v>
      </c>
      <c r="M43" s="212">
        <v>-44.263848158427102</v>
      </c>
    </row>
    <row r="44" spans="2:13" x14ac:dyDescent="0.25">
      <c r="B44" s="208">
        <v>38</v>
      </c>
      <c r="C44" s="209" t="s">
        <v>723</v>
      </c>
      <c r="D44" s="210">
        <v>3233.3524570199997</v>
      </c>
      <c r="E44" s="210">
        <v>971.07059600000002</v>
      </c>
      <c r="F44" s="210">
        <v>1060.565171</v>
      </c>
      <c r="G44" s="211">
        <v>1201.7166900199998</v>
      </c>
      <c r="H44" s="211"/>
      <c r="I44" s="210">
        <v>2846.6296207300006</v>
      </c>
      <c r="J44" s="211">
        <v>862.36723500000005</v>
      </c>
      <c r="K44" s="211">
        <v>419.67753299999998</v>
      </c>
      <c r="L44" s="211">
        <v>1564.5848527300004</v>
      </c>
      <c r="M44" s="212">
        <v>30.195816178933288</v>
      </c>
    </row>
    <row r="45" spans="2:13" x14ac:dyDescent="0.25">
      <c r="B45" s="208">
        <v>40</v>
      </c>
      <c r="C45" s="209" t="s">
        <v>724</v>
      </c>
      <c r="D45" s="210">
        <v>297.55939997999997</v>
      </c>
      <c r="E45" s="210">
        <v>0</v>
      </c>
      <c r="F45" s="210">
        <v>311.878469</v>
      </c>
      <c r="G45" s="211">
        <v>-14.319069020000029</v>
      </c>
      <c r="H45" s="211"/>
      <c r="I45" s="210">
        <v>433.13063084499993</v>
      </c>
      <c r="J45" s="211">
        <v>0</v>
      </c>
      <c r="K45" s="211">
        <v>167.07877099999999</v>
      </c>
      <c r="L45" s="211">
        <v>266.05185984499997</v>
      </c>
      <c r="M45" s="212" t="s">
        <v>720</v>
      </c>
    </row>
    <row r="46" spans="2:13" x14ac:dyDescent="0.25">
      <c r="B46" s="208">
        <v>42</v>
      </c>
      <c r="C46" s="209" t="s">
        <v>725</v>
      </c>
      <c r="D46" s="210">
        <v>2516.7422440200003</v>
      </c>
      <c r="E46" s="210">
        <v>723.190878</v>
      </c>
      <c r="F46" s="210">
        <v>1040.570471</v>
      </c>
      <c r="G46" s="211">
        <v>752.98089502000039</v>
      </c>
      <c r="H46" s="211"/>
      <c r="I46" s="210">
        <v>2717.1541773130002</v>
      </c>
      <c r="J46" s="211">
        <v>534.786924</v>
      </c>
      <c r="K46" s="211">
        <v>421.69228299999997</v>
      </c>
      <c r="L46" s="211">
        <v>1760.6749703130004</v>
      </c>
      <c r="M46" s="212">
        <v>133.8273098238746</v>
      </c>
    </row>
    <row r="47" spans="2:13" x14ac:dyDescent="0.25">
      <c r="B47" s="208">
        <v>43</v>
      </c>
      <c r="C47" s="209" t="s">
        <v>726</v>
      </c>
      <c r="D47" s="210">
        <v>3204.3432644999998</v>
      </c>
      <c r="E47" s="210">
        <v>634.04431699999998</v>
      </c>
      <c r="F47" s="210">
        <v>1442.7284239999999</v>
      </c>
      <c r="G47" s="211">
        <v>1127.5705235</v>
      </c>
      <c r="H47" s="211"/>
      <c r="I47" s="210">
        <v>5291.8035240599993</v>
      </c>
      <c r="J47" s="211">
        <v>553.31951500000002</v>
      </c>
      <c r="K47" s="211">
        <v>813.59437100000002</v>
      </c>
      <c r="L47" s="211">
        <v>3924.889638059999</v>
      </c>
      <c r="M47" s="212">
        <v>248.08373899994015</v>
      </c>
    </row>
    <row r="48" spans="2:13" ht="15" thickBot="1" x14ac:dyDescent="0.3">
      <c r="B48" s="213">
        <v>45</v>
      </c>
      <c r="C48" s="214" t="s">
        <v>727</v>
      </c>
      <c r="D48" s="215">
        <v>1173.5924770199999</v>
      </c>
      <c r="E48" s="215">
        <v>277.22799400000002</v>
      </c>
      <c r="F48" s="215">
        <v>956.29959899999994</v>
      </c>
      <c r="G48" s="216">
        <v>-59.935115980000091</v>
      </c>
      <c r="H48" s="216"/>
      <c r="I48" s="215">
        <v>1951.73264765</v>
      </c>
      <c r="J48" s="216">
        <v>181.48823899999999</v>
      </c>
      <c r="K48" s="216">
        <v>580.822901</v>
      </c>
      <c r="L48" s="216">
        <v>1189.42150765</v>
      </c>
      <c r="M48" s="217" t="s">
        <v>720</v>
      </c>
    </row>
    <row r="49" spans="2:13" s="46" customFormat="1" ht="17.25" customHeight="1" x14ac:dyDescent="0.25">
      <c r="B49" s="379" t="s">
        <v>731</v>
      </c>
      <c r="C49" s="379"/>
      <c r="D49" s="379"/>
      <c r="E49" s="379"/>
      <c r="F49" s="379"/>
      <c r="G49" s="379"/>
      <c r="H49" s="379"/>
      <c r="I49" s="379"/>
      <c r="J49" s="379"/>
      <c r="K49" s="379"/>
      <c r="L49" s="379"/>
      <c r="M49" s="379"/>
    </row>
    <row r="50" spans="2:13" s="46" customFormat="1" ht="13.5" customHeight="1" x14ac:dyDescent="0.25">
      <c r="B50" s="194" t="s">
        <v>894</v>
      </c>
      <c r="C50" s="220"/>
      <c r="D50" s="220"/>
      <c r="E50" s="220"/>
      <c r="F50" s="220"/>
      <c r="G50" s="220"/>
      <c r="H50" s="220"/>
      <c r="I50" s="220"/>
      <c r="J50" s="220"/>
      <c r="K50" s="220"/>
      <c r="L50" s="220"/>
      <c r="M50" s="220"/>
    </row>
    <row r="51" spans="2:13" x14ac:dyDescent="0.25">
      <c r="B51" s="194" t="s">
        <v>753</v>
      </c>
      <c r="C51" s="194"/>
      <c r="D51" s="194"/>
      <c r="E51" s="194"/>
      <c r="F51" s="196"/>
      <c r="G51" s="197"/>
      <c r="H51" s="197"/>
      <c r="I51" s="194"/>
      <c r="J51" s="194"/>
      <c r="K51" s="194"/>
      <c r="L51" s="196"/>
      <c r="M51" s="194"/>
    </row>
    <row r="52" spans="2:13" x14ac:dyDescent="0.25">
      <c r="B52" s="193" t="s">
        <v>728</v>
      </c>
      <c r="C52" s="194"/>
      <c r="D52" s="194"/>
      <c r="E52" s="194"/>
      <c r="F52" s="196"/>
      <c r="G52" s="194"/>
      <c r="H52" s="194"/>
      <c r="I52" s="194"/>
      <c r="J52" s="194"/>
      <c r="K52" s="194"/>
      <c r="L52" s="194"/>
      <c r="M52" s="194"/>
    </row>
    <row r="53" spans="2:13" x14ac:dyDescent="0.25">
      <c r="B53" s="194"/>
      <c r="C53" s="194"/>
      <c r="D53" s="194"/>
      <c r="E53" s="194"/>
      <c r="F53" s="194"/>
      <c r="G53" s="194"/>
      <c r="H53" s="194"/>
      <c r="I53" s="194"/>
      <c r="J53" s="194"/>
      <c r="K53" s="194"/>
      <c r="L53" s="194"/>
      <c r="M53" s="194"/>
    </row>
    <row r="54" spans="2:13" x14ac:dyDescent="0.25">
      <c r="B54" s="194"/>
      <c r="C54" s="194"/>
      <c r="D54" s="194"/>
      <c r="E54" s="194"/>
      <c r="F54" s="194"/>
      <c r="G54" s="194"/>
      <c r="H54" s="194"/>
      <c r="I54" s="194"/>
      <c r="J54" s="194"/>
      <c r="K54" s="194"/>
      <c r="L54" s="194"/>
      <c r="M54" s="194"/>
    </row>
  </sheetData>
  <mergeCells count="21">
    <mergeCell ref="B49:M49"/>
    <mergeCell ref="B9:B12"/>
    <mergeCell ref="C9:C12"/>
    <mergeCell ref="D9:G9"/>
    <mergeCell ref="I9:L9"/>
    <mergeCell ref="E10:F10"/>
    <mergeCell ref="J10:K10"/>
    <mergeCell ref="D11:D12"/>
    <mergeCell ref="E11:E12"/>
    <mergeCell ref="F11:F12"/>
    <mergeCell ref="G11:G12"/>
    <mergeCell ref="I11:I12"/>
    <mergeCell ref="J11:J12"/>
    <mergeCell ref="K11:K12"/>
    <mergeCell ref="L11:L12"/>
    <mergeCell ref="M11:M12"/>
    <mergeCell ref="A1:D1"/>
    <mergeCell ref="E1:M1"/>
    <mergeCell ref="A2:M2"/>
    <mergeCell ref="A3:F3"/>
    <mergeCell ref="G3:M3"/>
  </mergeCells>
  <pageMargins left="0.70866141732283472" right="0.70866141732283472" top="0.74803149606299213" bottom="0.74803149606299213" header="0.31496062992125984" footer="0.31496062992125984"/>
  <pageSetup scale="65" orientation="landscape" verticalDpi="0" r:id="rId1"/>
  <ignoredErrors>
    <ignoredError sqref="D13:L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Y360"/>
  <sheetViews>
    <sheetView showGridLines="0" zoomScaleNormal="100" zoomScaleSheetLayoutView="80" workbookViewId="0">
      <selection activeCell="B21" sqref="B21"/>
    </sheetView>
  </sheetViews>
  <sheetFormatPr baseColWidth="10" defaultColWidth="46.42578125" defaultRowHeight="12.75" x14ac:dyDescent="0.25"/>
  <cols>
    <col min="1" max="1" width="8.28515625" style="48" customWidth="1"/>
    <col min="2" max="2" width="60.5703125" style="48" customWidth="1"/>
    <col min="3" max="6" width="13.7109375" style="48" customWidth="1"/>
    <col min="7" max="7" width="2.42578125" style="48" customWidth="1"/>
    <col min="8" max="8" width="10.7109375" style="48" customWidth="1"/>
    <col min="9" max="10" width="13.7109375" style="48" customWidth="1"/>
    <col min="11" max="11" width="1.140625" style="48" customWidth="1"/>
    <col min="12" max="13" width="13.7109375" style="48" customWidth="1"/>
    <col min="14" max="14" width="11.42578125" style="48" bestFit="1" customWidth="1"/>
    <col min="15" max="15" width="13.85546875" style="48" customWidth="1"/>
    <col min="16" max="16" width="9.42578125" style="48" customWidth="1"/>
    <col min="17" max="16384" width="46.42578125" style="48"/>
  </cols>
  <sheetData>
    <row r="1" spans="1:16" s="191" customFormat="1" ht="51.75" customHeight="1" x14ac:dyDescent="0.2">
      <c r="A1" s="347" t="s">
        <v>733</v>
      </c>
      <c r="B1" s="347"/>
      <c r="C1" s="218" t="s">
        <v>735</v>
      </c>
      <c r="D1" s="218"/>
      <c r="E1" s="218"/>
      <c r="F1" s="219"/>
      <c r="G1" s="219"/>
      <c r="H1" s="219"/>
      <c r="I1" s="219"/>
      <c r="J1" s="219"/>
      <c r="K1" s="219"/>
      <c r="L1" s="219"/>
      <c r="M1" s="219"/>
    </row>
    <row r="2" spans="1:16" s="1" customFormat="1" ht="36" customHeight="1" thickBot="1" x14ac:dyDescent="0.45">
      <c r="A2" s="349" t="s">
        <v>734</v>
      </c>
      <c r="B2" s="349"/>
      <c r="C2" s="349"/>
      <c r="D2" s="349"/>
      <c r="E2" s="349"/>
      <c r="F2" s="349"/>
      <c r="G2" s="349"/>
      <c r="H2" s="349"/>
      <c r="I2" s="349"/>
      <c r="J2" s="349"/>
      <c r="K2" s="349"/>
      <c r="L2" s="349"/>
      <c r="M2" s="349"/>
    </row>
    <row r="3" spans="1:16" customFormat="1" ht="4.5" customHeight="1" x14ac:dyDescent="0.4">
      <c r="A3" s="350"/>
      <c r="B3" s="350"/>
      <c r="C3" s="350"/>
      <c r="D3" s="350"/>
      <c r="E3" s="350"/>
      <c r="F3" s="350"/>
      <c r="G3" s="350"/>
      <c r="H3" s="350"/>
      <c r="I3" s="350"/>
      <c r="J3" s="350"/>
      <c r="K3" s="350"/>
      <c r="L3" s="350"/>
      <c r="M3" s="101"/>
    </row>
    <row r="4" spans="1:16" s="42" customFormat="1" ht="18.95" customHeight="1" x14ac:dyDescent="0.35">
      <c r="A4" s="373" t="s">
        <v>892</v>
      </c>
      <c r="B4" s="381"/>
      <c r="C4" s="381"/>
      <c r="D4" s="381"/>
      <c r="E4" s="381"/>
      <c r="F4" s="381"/>
      <c r="G4" s="381"/>
      <c r="H4" s="381"/>
      <c r="I4" s="381"/>
      <c r="J4" s="381"/>
      <c r="K4" s="381"/>
      <c r="L4" s="381"/>
      <c r="M4" s="381"/>
    </row>
    <row r="5" spans="1:16" s="42" customFormat="1" ht="18.95" customHeight="1" x14ac:dyDescent="0.35">
      <c r="A5" s="110" t="s">
        <v>391</v>
      </c>
      <c r="B5" s="192"/>
      <c r="C5" s="192"/>
      <c r="D5" s="192"/>
      <c r="E5" s="192"/>
      <c r="F5" s="192"/>
      <c r="G5" s="192"/>
      <c r="H5" s="192"/>
      <c r="I5" s="192"/>
      <c r="J5" s="192"/>
      <c r="K5" s="192"/>
      <c r="L5" s="192"/>
      <c r="M5" s="192"/>
    </row>
    <row r="6" spans="1:16" s="42" customFormat="1" ht="18.95" customHeight="1" x14ac:dyDescent="0.35">
      <c r="A6" s="110" t="s">
        <v>392</v>
      </c>
      <c r="B6" s="192"/>
      <c r="C6" s="192"/>
      <c r="D6" s="192"/>
      <c r="E6" s="192"/>
      <c r="F6" s="192"/>
      <c r="G6" s="192"/>
      <c r="H6" s="192"/>
      <c r="I6" s="192"/>
      <c r="J6" s="192"/>
      <c r="K6" s="192"/>
      <c r="L6" s="192"/>
      <c r="M6" s="192"/>
    </row>
    <row r="7" spans="1:16" s="42" customFormat="1" ht="18.95" customHeight="1" x14ac:dyDescent="0.35">
      <c r="A7" s="110" t="s">
        <v>750</v>
      </c>
      <c r="B7" s="192"/>
      <c r="C7" s="192"/>
      <c r="D7" s="192"/>
      <c r="E7" s="192"/>
      <c r="F7" s="192"/>
      <c r="G7" s="192"/>
      <c r="H7" s="192"/>
      <c r="I7" s="192"/>
      <c r="J7" s="192"/>
      <c r="K7" s="192"/>
      <c r="L7" s="192"/>
      <c r="M7" s="192"/>
    </row>
    <row r="8" spans="1:16" s="42" customFormat="1" ht="18.95" customHeight="1" x14ac:dyDescent="0.35">
      <c r="A8" s="373" t="s">
        <v>893</v>
      </c>
      <c r="B8" s="381"/>
      <c r="C8" s="381"/>
      <c r="D8" s="381"/>
      <c r="E8" s="381"/>
      <c r="F8" s="381"/>
      <c r="G8" s="381"/>
      <c r="H8" s="381"/>
      <c r="I8" s="381"/>
      <c r="J8" s="381"/>
      <c r="K8" s="381"/>
      <c r="L8" s="381"/>
      <c r="M8" s="381"/>
      <c r="N8" s="43">
        <v>18.221499999999999</v>
      </c>
    </row>
    <row r="9" spans="1:16" s="46" customFormat="1" ht="17.100000000000001" customHeight="1" x14ac:dyDescent="0.25">
      <c r="A9" s="356" t="s">
        <v>393</v>
      </c>
      <c r="B9" s="355" t="s">
        <v>394</v>
      </c>
      <c r="C9" s="357" t="s">
        <v>395</v>
      </c>
      <c r="D9" s="359" t="s">
        <v>396</v>
      </c>
      <c r="E9" s="359"/>
      <c r="F9" s="359"/>
      <c r="G9" s="357"/>
      <c r="H9" s="359" t="s">
        <v>397</v>
      </c>
      <c r="I9" s="359"/>
      <c r="J9" s="359"/>
      <c r="K9" s="115"/>
      <c r="L9" s="359" t="s">
        <v>398</v>
      </c>
      <c r="M9" s="359"/>
      <c r="N9" s="44"/>
      <c r="O9" s="45"/>
    </row>
    <row r="10" spans="1:16" s="46" customFormat="1" ht="17.100000000000001" customHeight="1" x14ac:dyDescent="0.25">
      <c r="A10" s="356"/>
      <c r="B10" s="355"/>
      <c r="C10" s="357"/>
      <c r="D10" s="115" t="str">
        <f>'[15]COMP MILLDDLLS'!E7</f>
        <v>Hasta 2023</v>
      </c>
      <c r="E10" s="115" t="str">
        <f>'[15]COMP MILLDDLLS'!F7</f>
        <v>En 2024</v>
      </c>
      <c r="F10" s="115" t="s">
        <v>399</v>
      </c>
      <c r="G10" s="357"/>
      <c r="H10" s="115" t="s">
        <v>400</v>
      </c>
      <c r="I10" s="115" t="s">
        <v>401</v>
      </c>
      <c r="J10" s="115" t="s">
        <v>399</v>
      </c>
      <c r="K10" s="115"/>
      <c r="L10" s="115" t="s">
        <v>402</v>
      </c>
      <c r="M10" s="115" t="s">
        <v>403</v>
      </c>
    </row>
    <row r="11" spans="1:16" ht="17.100000000000001" customHeight="1" thickBot="1" x14ac:dyDescent="0.3">
      <c r="A11" s="380"/>
      <c r="B11" s="359"/>
      <c r="C11" s="252" t="s">
        <v>96</v>
      </c>
      <c r="D11" s="121" t="s">
        <v>13</v>
      </c>
      <c r="E11" s="121" t="s">
        <v>14</v>
      </c>
      <c r="F11" s="121" t="s">
        <v>404</v>
      </c>
      <c r="G11" s="253"/>
      <c r="H11" s="121" t="s">
        <v>405</v>
      </c>
      <c r="I11" s="121" t="s">
        <v>406</v>
      </c>
      <c r="J11" s="121" t="s">
        <v>407</v>
      </c>
      <c r="K11" s="121"/>
      <c r="L11" s="121" t="s">
        <v>408</v>
      </c>
      <c r="M11" s="121" t="s">
        <v>409</v>
      </c>
      <c r="N11" s="47"/>
    </row>
    <row r="12" spans="1:16" ht="5.25" customHeight="1" thickBot="1" x14ac:dyDescent="0.3">
      <c r="A12" s="228"/>
      <c r="B12" s="124"/>
      <c r="C12" s="229"/>
      <c r="D12" s="124"/>
      <c r="E12" s="124"/>
      <c r="F12" s="124"/>
      <c r="G12" s="124"/>
      <c r="H12" s="124"/>
      <c r="I12" s="124"/>
      <c r="J12" s="124"/>
      <c r="K12" s="124"/>
      <c r="L12" s="124"/>
      <c r="M12" s="124"/>
      <c r="N12" s="196"/>
    </row>
    <row r="13" spans="1:16" ht="17.649999999999999" customHeight="1" x14ac:dyDescent="0.25">
      <c r="A13" s="230"/>
      <c r="B13" s="231" t="s">
        <v>403</v>
      </c>
      <c r="C13" s="232">
        <f>C14+C253</f>
        <v>421036.3244088174</v>
      </c>
      <c r="D13" s="232">
        <f>D14+D253</f>
        <v>315407.51858812937</v>
      </c>
      <c r="E13" s="232">
        <f>E14+E253</f>
        <v>5374.8790811687704</v>
      </c>
      <c r="F13" s="232">
        <f>F14+F253</f>
        <v>320782.39766929834</v>
      </c>
      <c r="G13" s="232"/>
      <c r="H13" s="232">
        <f>H14+H253</f>
        <v>6269.1183245488255</v>
      </c>
      <c r="I13" s="232">
        <f>I14+I253</f>
        <v>13025.137682805111</v>
      </c>
      <c r="J13" s="232">
        <f>J14+J253</f>
        <v>19294.256007353932</v>
      </c>
      <c r="K13" s="232"/>
      <c r="L13" s="232">
        <f>L14+L253</f>
        <v>80959.670732164974</v>
      </c>
      <c r="M13" s="232">
        <f>M14+M253</f>
        <v>100253.92673951891</v>
      </c>
      <c r="N13" s="97"/>
      <c r="O13" s="49"/>
      <c r="P13" s="49"/>
    </row>
    <row r="14" spans="1:16" s="51" customFormat="1" ht="17.100000000000001" customHeight="1" x14ac:dyDescent="0.25">
      <c r="A14" s="233"/>
      <c r="B14" s="234" t="s">
        <v>410</v>
      </c>
      <c r="C14" s="235">
        <f>SUM(C15:C252)</f>
        <v>365031.14751127793</v>
      </c>
      <c r="D14" s="235">
        <f>SUM(D15:D252)</f>
        <v>295693.92590577761</v>
      </c>
      <c r="E14" s="235">
        <f>SUM(E15:E252)</f>
        <v>3859.5031218847766</v>
      </c>
      <c r="F14" s="235">
        <f>SUM(F15:F252)</f>
        <v>299553.42902766255</v>
      </c>
      <c r="G14" s="235"/>
      <c r="H14" s="235">
        <f>SUM(H15:H252)</f>
        <v>4650.2728726248533</v>
      </c>
      <c r="I14" s="235">
        <f>SUM(I15:I252)</f>
        <v>9219.9388051053793</v>
      </c>
      <c r="J14" s="235">
        <f>SUM(J15:J252)</f>
        <v>13870.211677730229</v>
      </c>
      <c r="K14" s="235"/>
      <c r="L14" s="235">
        <f>SUM(L15:L252)</f>
        <v>51607.506805884972</v>
      </c>
      <c r="M14" s="235">
        <f>SUM(M15:M252)</f>
        <v>65477.718483615201</v>
      </c>
      <c r="N14" s="50"/>
    </row>
    <row r="15" spans="1:16" s="51" customFormat="1" ht="17.100000000000001" customHeight="1" x14ac:dyDescent="0.25">
      <c r="A15" s="236">
        <v>1</v>
      </c>
      <c r="B15" s="237" t="s">
        <v>758</v>
      </c>
      <c r="C15" s="238">
        <v>1882.9369239999999</v>
      </c>
      <c r="D15" s="238">
        <v>1882.9369239999999</v>
      </c>
      <c r="E15" s="238">
        <v>0</v>
      </c>
      <c r="F15" s="238">
        <f>+D15+E15</f>
        <v>1882.9369239999999</v>
      </c>
      <c r="G15" s="238"/>
      <c r="H15" s="238">
        <v>0</v>
      </c>
      <c r="I15" s="238">
        <v>0</v>
      </c>
      <c r="J15" s="238">
        <f>+H15+I15</f>
        <v>0</v>
      </c>
      <c r="K15" s="238"/>
      <c r="L15" s="238">
        <f>SUM(C15-F15-J15)</f>
        <v>0</v>
      </c>
      <c r="M15" s="238">
        <f>J15+L15</f>
        <v>0</v>
      </c>
      <c r="N15" s="50"/>
      <c r="O15" s="52"/>
    </row>
    <row r="16" spans="1:16" s="51" customFormat="1" ht="17.100000000000001" customHeight="1" x14ac:dyDescent="0.25">
      <c r="A16" s="236">
        <v>2</v>
      </c>
      <c r="B16" s="237" t="s">
        <v>759</v>
      </c>
      <c r="C16" s="238">
        <v>5054.0239820854831</v>
      </c>
      <c r="D16" s="238">
        <v>5054.0239820854849</v>
      </c>
      <c r="E16" s="238">
        <v>0</v>
      </c>
      <c r="F16" s="238">
        <f t="shared" ref="F16:F79" si="0">+D16+E16</f>
        <v>5054.0239820854849</v>
      </c>
      <c r="G16" s="238"/>
      <c r="H16" s="238">
        <v>0</v>
      </c>
      <c r="I16" s="238">
        <v>0</v>
      </c>
      <c r="J16" s="238">
        <f t="shared" ref="J16:J79" si="1">+H16+I16</f>
        <v>0</v>
      </c>
      <c r="K16" s="238"/>
      <c r="L16" s="238">
        <f t="shared" ref="L16:L79" si="2">SUM(C16-F16-J16)</f>
        <v>-1.8189894035458565E-12</v>
      </c>
      <c r="M16" s="238">
        <f t="shared" ref="M16:M79" si="3">J16+L16</f>
        <v>-1.8189894035458565E-12</v>
      </c>
      <c r="N16" s="50"/>
      <c r="O16" s="52"/>
    </row>
    <row r="17" spans="1:15" s="51" customFormat="1" ht="17.100000000000001" customHeight="1" x14ac:dyDescent="0.25">
      <c r="A17" s="236">
        <v>3</v>
      </c>
      <c r="B17" s="237" t="s">
        <v>760</v>
      </c>
      <c r="C17" s="238">
        <v>500.48749516744505</v>
      </c>
      <c r="D17" s="238">
        <v>500.48749516744516</v>
      </c>
      <c r="E17" s="238">
        <v>0</v>
      </c>
      <c r="F17" s="238">
        <f t="shared" si="0"/>
        <v>500.48749516744516</v>
      </c>
      <c r="G17" s="238"/>
      <c r="H17" s="238">
        <v>0</v>
      </c>
      <c r="I17" s="238">
        <v>0</v>
      </c>
      <c r="J17" s="238">
        <f t="shared" si="1"/>
        <v>0</v>
      </c>
      <c r="K17" s="238"/>
      <c r="L17" s="238">
        <f t="shared" si="2"/>
        <v>-1.1368683772161603E-13</v>
      </c>
      <c r="M17" s="238">
        <f t="shared" si="3"/>
        <v>-1.1368683772161603E-13</v>
      </c>
      <c r="N17" s="50"/>
      <c r="O17" s="52"/>
    </row>
    <row r="18" spans="1:15" s="51" customFormat="1" ht="17.100000000000001" customHeight="1" x14ac:dyDescent="0.25">
      <c r="A18" s="236">
        <v>4</v>
      </c>
      <c r="B18" s="237" t="s">
        <v>761</v>
      </c>
      <c r="C18" s="238">
        <v>5252.2251732391105</v>
      </c>
      <c r="D18" s="238">
        <v>5252.2251732391087</v>
      </c>
      <c r="E18" s="238">
        <v>0</v>
      </c>
      <c r="F18" s="238">
        <f t="shared" si="0"/>
        <v>5252.2251732391087</v>
      </c>
      <c r="G18" s="238"/>
      <c r="H18" s="238">
        <v>0</v>
      </c>
      <c r="I18" s="238">
        <v>0</v>
      </c>
      <c r="J18" s="238">
        <f t="shared" si="1"/>
        <v>0</v>
      </c>
      <c r="K18" s="238"/>
      <c r="L18" s="238">
        <f t="shared" si="2"/>
        <v>1.8189894035458565E-12</v>
      </c>
      <c r="M18" s="238">
        <f t="shared" si="3"/>
        <v>1.8189894035458565E-12</v>
      </c>
      <c r="N18" s="50"/>
      <c r="O18" s="52"/>
    </row>
    <row r="19" spans="1:15" s="51" customFormat="1" ht="17.100000000000001" customHeight="1" x14ac:dyDescent="0.25">
      <c r="A19" s="236">
        <v>5</v>
      </c>
      <c r="B19" s="237" t="s">
        <v>762</v>
      </c>
      <c r="C19" s="238">
        <v>1115.295194475</v>
      </c>
      <c r="D19" s="238">
        <v>1115.295194475</v>
      </c>
      <c r="E19" s="238">
        <v>0</v>
      </c>
      <c r="F19" s="238">
        <f t="shared" si="0"/>
        <v>1115.295194475</v>
      </c>
      <c r="G19" s="238"/>
      <c r="H19" s="238">
        <v>0</v>
      </c>
      <c r="I19" s="238">
        <v>0</v>
      </c>
      <c r="J19" s="238">
        <f t="shared" si="1"/>
        <v>0</v>
      </c>
      <c r="K19" s="238"/>
      <c r="L19" s="238">
        <f t="shared" si="2"/>
        <v>0</v>
      </c>
      <c r="M19" s="238">
        <f t="shared" si="3"/>
        <v>0</v>
      </c>
      <c r="N19" s="50"/>
      <c r="O19" s="52"/>
    </row>
    <row r="20" spans="1:15" s="51" customFormat="1" ht="17.100000000000001" customHeight="1" x14ac:dyDescent="0.25">
      <c r="A20" s="236">
        <v>6</v>
      </c>
      <c r="B20" s="237" t="s">
        <v>763</v>
      </c>
      <c r="C20" s="238">
        <v>5609.5500012443654</v>
      </c>
      <c r="D20" s="238">
        <v>5609.5500012443654</v>
      </c>
      <c r="E20" s="238">
        <v>0</v>
      </c>
      <c r="F20" s="238">
        <f t="shared" si="0"/>
        <v>5609.5500012443654</v>
      </c>
      <c r="G20" s="238"/>
      <c r="H20" s="238">
        <v>0</v>
      </c>
      <c r="I20" s="238">
        <v>0</v>
      </c>
      <c r="J20" s="238">
        <f t="shared" si="1"/>
        <v>0</v>
      </c>
      <c r="K20" s="238"/>
      <c r="L20" s="238">
        <f t="shared" si="2"/>
        <v>0</v>
      </c>
      <c r="M20" s="238">
        <f t="shared" si="3"/>
        <v>0</v>
      </c>
      <c r="N20" s="50"/>
      <c r="O20" s="52"/>
    </row>
    <row r="21" spans="1:15" s="51" customFormat="1" ht="17.100000000000001" customHeight="1" x14ac:dyDescent="0.25">
      <c r="A21" s="236">
        <v>7</v>
      </c>
      <c r="B21" s="237" t="s">
        <v>764</v>
      </c>
      <c r="C21" s="238">
        <v>12777.277602824128</v>
      </c>
      <c r="D21" s="238">
        <v>12777.277602824128</v>
      </c>
      <c r="E21" s="238">
        <v>0</v>
      </c>
      <c r="F21" s="238">
        <f t="shared" si="0"/>
        <v>12777.277602824128</v>
      </c>
      <c r="G21" s="238"/>
      <c r="H21" s="238">
        <v>0</v>
      </c>
      <c r="I21" s="238">
        <v>0</v>
      </c>
      <c r="J21" s="238">
        <f t="shared" si="1"/>
        <v>0</v>
      </c>
      <c r="K21" s="238"/>
      <c r="L21" s="238">
        <f t="shared" si="2"/>
        <v>0</v>
      </c>
      <c r="M21" s="238">
        <f t="shared" si="3"/>
        <v>0</v>
      </c>
      <c r="N21" s="50"/>
      <c r="O21" s="52"/>
    </row>
    <row r="22" spans="1:15" s="51" customFormat="1" ht="17.100000000000001" customHeight="1" x14ac:dyDescent="0.25">
      <c r="A22" s="236">
        <v>9</v>
      </c>
      <c r="B22" s="237" t="s">
        <v>765</v>
      </c>
      <c r="C22" s="238">
        <v>1822.4948054444999</v>
      </c>
      <c r="D22" s="238">
        <v>1822.4948054444999</v>
      </c>
      <c r="E22" s="238">
        <v>0</v>
      </c>
      <c r="F22" s="238">
        <f t="shared" si="0"/>
        <v>1822.4948054444999</v>
      </c>
      <c r="G22" s="238"/>
      <c r="H22" s="238">
        <v>0</v>
      </c>
      <c r="I22" s="238">
        <v>0</v>
      </c>
      <c r="J22" s="238">
        <f t="shared" si="1"/>
        <v>0</v>
      </c>
      <c r="K22" s="238"/>
      <c r="L22" s="238">
        <f t="shared" si="2"/>
        <v>0</v>
      </c>
      <c r="M22" s="238">
        <f t="shared" si="3"/>
        <v>0</v>
      </c>
      <c r="N22" s="50"/>
      <c r="O22" s="52"/>
    </row>
    <row r="23" spans="1:15" s="51" customFormat="1" ht="17.100000000000001" customHeight="1" x14ac:dyDescent="0.25">
      <c r="A23" s="236">
        <v>10</v>
      </c>
      <c r="B23" s="237" t="s">
        <v>766</v>
      </c>
      <c r="C23" s="238">
        <v>2391.0252970551201</v>
      </c>
      <c r="D23" s="238">
        <v>2391.0252970551201</v>
      </c>
      <c r="E23" s="238">
        <v>0</v>
      </c>
      <c r="F23" s="238">
        <f t="shared" si="0"/>
        <v>2391.0252970551201</v>
      </c>
      <c r="G23" s="238"/>
      <c r="H23" s="238">
        <v>0</v>
      </c>
      <c r="I23" s="238">
        <v>0</v>
      </c>
      <c r="J23" s="238">
        <f t="shared" si="1"/>
        <v>0</v>
      </c>
      <c r="K23" s="238"/>
      <c r="L23" s="238">
        <f t="shared" si="2"/>
        <v>0</v>
      </c>
      <c r="M23" s="238">
        <f t="shared" si="3"/>
        <v>0</v>
      </c>
      <c r="N23" s="50"/>
      <c r="O23" s="52"/>
    </row>
    <row r="24" spans="1:15" s="51" customFormat="1" ht="17.100000000000001" customHeight="1" x14ac:dyDescent="0.25">
      <c r="A24" s="236">
        <v>11</v>
      </c>
      <c r="B24" s="237" t="s">
        <v>767</v>
      </c>
      <c r="C24" s="238">
        <v>1938.9415207554148</v>
      </c>
      <c r="D24" s="238">
        <v>1938.9415207554148</v>
      </c>
      <c r="E24" s="238">
        <v>0</v>
      </c>
      <c r="F24" s="238">
        <f t="shared" si="0"/>
        <v>1938.9415207554148</v>
      </c>
      <c r="G24" s="238"/>
      <c r="H24" s="238">
        <v>0</v>
      </c>
      <c r="I24" s="238">
        <v>0</v>
      </c>
      <c r="J24" s="238">
        <f t="shared" si="1"/>
        <v>0</v>
      </c>
      <c r="K24" s="238"/>
      <c r="L24" s="238">
        <f t="shared" si="2"/>
        <v>0</v>
      </c>
      <c r="M24" s="238">
        <f t="shared" si="3"/>
        <v>0</v>
      </c>
      <c r="N24" s="50"/>
      <c r="O24" s="52"/>
    </row>
    <row r="25" spans="1:15" s="51" customFormat="1" ht="17.100000000000001" customHeight="1" x14ac:dyDescent="0.25">
      <c r="A25" s="236">
        <v>12</v>
      </c>
      <c r="B25" s="237" t="s">
        <v>768</v>
      </c>
      <c r="C25" s="238">
        <v>3192.0071981318401</v>
      </c>
      <c r="D25" s="238">
        <v>3192.0071981318397</v>
      </c>
      <c r="E25" s="238">
        <v>0</v>
      </c>
      <c r="F25" s="238">
        <f t="shared" si="0"/>
        <v>3192.0071981318397</v>
      </c>
      <c r="G25" s="238"/>
      <c r="H25" s="238">
        <v>0</v>
      </c>
      <c r="I25" s="238">
        <v>0</v>
      </c>
      <c r="J25" s="238">
        <f t="shared" si="1"/>
        <v>0</v>
      </c>
      <c r="K25" s="238"/>
      <c r="L25" s="238">
        <f t="shared" si="2"/>
        <v>4.5474735088646412E-13</v>
      </c>
      <c r="M25" s="238">
        <f t="shared" si="3"/>
        <v>4.5474735088646412E-13</v>
      </c>
      <c r="N25" s="50"/>
      <c r="O25" s="52"/>
    </row>
    <row r="26" spans="1:15" s="51" customFormat="1" ht="17.100000000000001" customHeight="1" x14ac:dyDescent="0.25">
      <c r="A26" s="236">
        <v>13</v>
      </c>
      <c r="B26" s="237" t="s">
        <v>769</v>
      </c>
      <c r="C26" s="238">
        <v>923.04486734349996</v>
      </c>
      <c r="D26" s="238">
        <v>923.04486734349996</v>
      </c>
      <c r="E26" s="238">
        <v>0</v>
      </c>
      <c r="F26" s="238">
        <f t="shared" si="0"/>
        <v>923.04486734349996</v>
      </c>
      <c r="G26" s="238"/>
      <c r="H26" s="238">
        <v>0</v>
      </c>
      <c r="I26" s="238">
        <v>0</v>
      </c>
      <c r="J26" s="238">
        <f t="shared" si="1"/>
        <v>0</v>
      </c>
      <c r="K26" s="238"/>
      <c r="L26" s="238">
        <f t="shared" si="2"/>
        <v>0</v>
      </c>
      <c r="M26" s="238">
        <f t="shared" si="3"/>
        <v>0</v>
      </c>
      <c r="N26" s="50"/>
      <c r="O26" s="52"/>
    </row>
    <row r="27" spans="1:15" s="51" customFormat="1" ht="17.100000000000001" customHeight="1" x14ac:dyDescent="0.25">
      <c r="A27" s="236">
        <v>14</v>
      </c>
      <c r="B27" s="237" t="s">
        <v>770</v>
      </c>
      <c r="C27" s="238">
        <v>615.15920132826488</v>
      </c>
      <c r="D27" s="238">
        <v>615.15920132826488</v>
      </c>
      <c r="E27" s="238">
        <v>0</v>
      </c>
      <c r="F27" s="238">
        <f t="shared" si="0"/>
        <v>615.15920132826488</v>
      </c>
      <c r="G27" s="238"/>
      <c r="H27" s="238">
        <v>0</v>
      </c>
      <c r="I27" s="238">
        <v>0</v>
      </c>
      <c r="J27" s="238">
        <f t="shared" si="1"/>
        <v>0</v>
      </c>
      <c r="K27" s="238"/>
      <c r="L27" s="238">
        <f t="shared" si="2"/>
        <v>0</v>
      </c>
      <c r="M27" s="238">
        <f t="shared" si="3"/>
        <v>0</v>
      </c>
      <c r="N27" s="50"/>
      <c r="O27" s="52"/>
    </row>
    <row r="28" spans="1:15" s="51" customFormat="1" ht="17.100000000000001" customHeight="1" x14ac:dyDescent="0.25">
      <c r="A28" s="236">
        <v>15</v>
      </c>
      <c r="B28" s="237" t="s">
        <v>771</v>
      </c>
      <c r="C28" s="238">
        <v>1145.1947809389999</v>
      </c>
      <c r="D28" s="238">
        <v>1145.1947809389999</v>
      </c>
      <c r="E28" s="238">
        <v>0</v>
      </c>
      <c r="F28" s="238">
        <f t="shared" si="0"/>
        <v>1145.1947809389999</v>
      </c>
      <c r="G28" s="238"/>
      <c r="H28" s="238">
        <v>0</v>
      </c>
      <c r="I28" s="238">
        <v>0</v>
      </c>
      <c r="J28" s="238">
        <f t="shared" si="1"/>
        <v>0</v>
      </c>
      <c r="K28" s="238"/>
      <c r="L28" s="238">
        <f t="shared" si="2"/>
        <v>0</v>
      </c>
      <c r="M28" s="238">
        <f t="shared" si="3"/>
        <v>0</v>
      </c>
      <c r="N28" s="50"/>
      <c r="O28" s="52"/>
    </row>
    <row r="29" spans="1:15" s="51" customFormat="1" ht="17.100000000000001" customHeight="1" x14ac:dyDescent="0.25">
      <c r="A29" s="236">
        <v>16</v>
      </c>
      <c r="B29" s="237" t="s">
        <v>772</v>
      </c>
      <c r="C29" s="238">
        <v>1321.2576635470302</v>
      </c>
      <c r="D29" s="238">
        <v>1321.25766354703</v>
      </c>
      <c r="E29" s="238">
        <v>0</v>
      </c>
      <c r="F29" s="238">
        <f t="shared" si="0"/>
        <v>1321.25766354703</v>
      </c>
      <c r="G29" s="238"/>
      <c r="H29" s="238">
        <v>0</v>
      </c>
      <c r="I29" s="238">
        <v>0</v>
      </c>
      <c r="J29" s="238">
        <f t="shared" si="1"/>
        <v>0</v>
      </c>
      <c r="K29" s="238"/>
      <c r="L29" s="238">
        <f t="shared" si="2"/>
        <v>2.2737367544323206E-13</v>
      </c>
      <c r="M29" s="238">
        <f t="shared" si="3"/>
        <v>2.2737367544323206E-13</v>
      </c>
      <c r="N29" s="50"/>
      <c r="O29" s="52"/>
    </row>
    <row r="30" spans="1:15" s="51" customFormat="1" ht="17.100000000000001" customHeight="1" x14ac:dyDescent="0.25">
      <c r="A30" s="236">
        <v>17</v>
      </c>
      <c r="B30" s="237" t="s">
        <v>773</v>
      </c>
      <c r="C30" s="238">
        <v>811.65702807596006</v>
      </c>
      <c r="D30" s="238">
        <v>811.65702807596006</v>
      </c>
      <c r="E30" s="238">
        <v>0</v>
      </c>
      <c r="F30" s="238">
        <f t="shared" si="0"/>
        <v>811.65702807596006</v>
      </c>
      <c r="G30" s="238"/>
      <c r="H30" s="238">
        <v>0</v>
      </c>
      <c r="I30" s="238">
        <v>0</v>
      </c>
      <c r="J30" s="238">
        <f t="shared" si="1"/>
        <v>0</v>
      </c>
      <c r="K30" s="238"/>
      <c r="L30" s="238">
        <f t="shared" si="2"/>
        <v>0</v>
      </c>
      <c r="M30" s="238">
        <f t="shared" si="3"/>
        <v>0</v>
      </c>
      <c r="N30" s="50"/>
      <c r="O30" s="52"/>
    </row>
    <row r="31" spans="1:15" s="51" customFormat="1" ht="17.100000000000001" customHeight="1" x14ac:dyDescent="0.25">
      <c r="A31" s="236">
        <v>18</v>
      </c>
      <c r="B31" s="237" t="s">
        <v>774</v>
      </c>
      <c r="C31" s="238">
        <v>749.93603117416501</v>
      </c>
      <c r="D31" s="238">
        <v>749.93603117416478</v>
      </c>
      <c r="E31" s="238">
        <v>0</v>
      </c>
      <c r="F31" s="238">
        <f t="shared" si="0"/>
        <v>749.93603117416478</v>
      </c>
      <c r="G31" s="238"/>
      <c r="H31" s="238">
        <v>0</v>
      </c>
      <c r="I31" s="238">
        <v>0</v>
      </c>
      <c r="J31" s="238">
        <f t="shared" si="1"/>
        <v>0</v>
      </c>
      <c r="K31" s="238"/>
      <c r="L31" s="238">
        <f t="shared" si="2"/>
        <v>2.2737367544323206E-13</v>
      </c>
      <c r="M31" s="238">
        <f t="shared" si="3"/>
        <v>2.2737367544323206E-13</v>
      </c>
      <c r="N31" s="50"/>
      <c r="O31" s="52"/>
    </row>
    <row r="32" spans="1:15" s="51" customFormat="1" ht="17.100000000000001" customHeight="1" x14ac:dyDescent="0.25">
      <c r="A32" s="236">
        <v>19</v>
      </c>
      <c r="B32" s="237" t="s">
        <v>775</v>
      </c>
      <c r="C32" s="238">
        <v>504.36231263797498</v>
      </c>
      <c r="D32" s="238">
        <v>504.36231263797498</v>
      </c>
      <c r="E32" s="238">
        <v>0</v>
      </c>
      <c r="F32" s="238">
        <f t="shared" si="0"/>
        <v>504.36231263797498</v>
      </c>
      <c r="G32" s="238"/>
      <c r="H32" s="238">
        <v>0</v>
      </c>
      <c r="I32" s="238">
        <v>0</v>
      </c>
      <c r="J32" s="238">
        <f t="shared" si="1"/>
        <v>0</v>
      </c>
      <c r="K32" s="238"/>
      <c r="L32" s="238">
        <f t="shared" si="2"/>
        <v>0</v>
      </c>
      <c r="M32" s="238">
        <f t="shared" si="3"/>
        <v>0</v>
      </c>
      <c r="N32" s="50"/>
      <c r="O32" s="52"/>
    </row>
    <row r="33" spans="1:15" s="51" customFormat="1" ht="17.100000000000001" customHeight="1" x14ac:dyDescent="0.25">
      <c r="A33" s="236">
        <v>20</v>
      </c>
      <c r="B33" s="237" t="s">
        <v>776</v>
      </c>
      <c r="C33" s="238">
        <v>514.21823470698985</v>
      </c>
      <c r="D33" s="238">
        <v>514.21823470698996</v>
      </c>
      <c r="E33" s="238">
        <v>0</v>
      </c>
      <c r="F33" s="238">
        <f t="shared" si="0"/>
        <v>514.21823470698996</v>
      </c>
      <c r="G33" s="238"/>
      <c r="H33" s="238">
        <v>0</v>
      </c>
      <c r="I33" s="238">
        <v>0</v>
      </c>
      <c r="J33" s="238">
        <f t="shared" si="1"/>
        <v>0</v>
      </c>
      <c r="K33" s="238"/>
      <c r="L33" s="238">
        <f t="shared" si="2"/>
        <v>-1.1368683772161603E-13</v>
      </c>
      <c r="M33" s="238">
        <f t="shared" si="3"/>
        <v>-1.1368683772161603E-13</v>
      </c>
      <c r="N33" s="50"/>
      <c r="O33" s="52"/>
    </row>
    <row r="34" spans="1:15" s="51" customFormat="1" ht="17.100000000000001" customHeight="1" x14ac:dyDescent="0.25">
      <c r="A34" s="236">
        <v>21</v>
      </c>
      <c r="B34" s="237" t="s">
        <v>777</v>
      </c>
      <c r="C34" s="238">
        <v>664.69544692364002</v>
      </c>
      <c r="D34" s="238">
        <v>664.69544692363979</v>
      </c>
      <c r="E34" s="238">
        <v>0</v>
      </c>
      <c r="F34" s="238">
        <f t="shared" si="0"/>
        <v>664.69544692363979</v>
      </c>
      <c r="G34" s="238"/>
      <c r="H34" s="238">
        <v>0</v>
      </c>
      <c r="I34" s="238">
        <v>0</v>
      </c>
      <c r="J34" s="238">
        <f t="shared" si="1"/>
        <v>0</v>
      </c>
      <c r="K34" s="238"/>
      <c r="L34" s="238">
        <f t="shared" si="2"/>
        <v>2.2737367544323206E-13</v>
      </c>
      <c r="M34" s="238">
        <f t="shared" si="3"/>
        <v>2.2737367544323206E-13</v>
      </c>
      <c r="N34" s="50"/>
      <c r="O34" s="52"/>
    </row>
    <row r="35" spans="1:15" s="51" customFormat="1" ht="17.100000000000001" customHeight="1" x14ac:dyDescent="0.25">
      <c r="A35" s="236">
        <v>22</v>
      </c>
      <c r="B35" s="237" t="s">
        <v>778</v>
      </c>
      <c r="C35" s="238">
        <v>819.76706331778496</v>
      </c>
      <c r="D35" s="238">
        <v>819.76706331778496</v>
      </c>
      <c r="E35" s="238">
        <v>0</v>
      </c>
      <c r="F35" s="238">
        <f t="shared" si="0"/>
        <v>819.76706331778496</v>
      </c>
      <c r="G35" s="238"/>
      <c r="H35" s="238">
        <v>0</v>
      </c>
      <c r="I35" s="238">
        <v>0</v>
      </c>
      <c r="J35" s="238">
        <f t="shared" si="1"/>
        <v>0</v>
      </c>
      <c r="K35" s="238"/>
      <c r="L35" s="238">
        <f t="shared" si="2"/>
        <v>0</v>
      </c>
      <c r="M35" s="238">
        <f t="shared" si="3"/>
        <v>0</v>
      </c>
      <c r="N35" s="50"/>
      <c r="O35" s="52"/>
    </row>
    <row r="36" spans="1:15" s="51" customFormat="1" ht="17.100000000000001" customHeight="1" x14ac:dyDescent="0.25">
      <c r="A36" s="236">
        <v>23</v>
      </c>
      <c r="B36" s="237" t="s">
        <v>779</v>
      </c>
      <c r="C36" s="238">
        <v>443.49800083418501</v>
      </c>
      <c r="D36" s="238">
        <v>443.49800083418489</v>
      </c>
      <c r="E36" s="238">
        <v>0</v>
      </c>
      <c r="F36" s="238">
        <f t="shared" si="0"/>
        <v>443.49800083418489</v>
      </c>
      <c r="G36" s="238"/>
      <c r="H36" s="238">
        <v>0</v>
      </c>
      <c r="I36" s="238">
        <v>0</v>
      </c>
      <c r="J36" s="238">
        <f t="shared" si="1"/>
        <v>0</v>
      </c>
      <c r="K36" s="238"/>
      <c r="L36" s="238">
        <f t="shared" si="2"/>
        <v>1.1368683772161603E-13</v>
      </c>
      <c r="M36" s="238">
        <f t="shared" si="3"/>
        <v>1.1368683772161603E-13</v>
      </c>
      <c r="N36" s="50"/>
      <c r="O36" s="52"/>
    </row>
    <row r="37" spans="1:15" s="51" customFormat="1" ht="17.100000000000001" customHeight="1" x14ac:dyDescent="0.25">
      <c r="A37" s="236">
        <v>24</v>
      </c>
      <c r="B37" s="237" t="s">
        <v>780</v>
      </c>
      <c r="C37" s="238">
        <v>804.12523373292004</v>
      </c>
      <c r="D37" s="238">
        <v>804.12523373292004</v>
      </c>
      <c r="E37" s="238">
        <v>0</v>
      </c>
      <c r="F37" s="238">
        <f t="shared" si="0"/>
        <v>804.12523373292004</v>
      </c>
      <c r="G37" s="238"/>
      <c r="H37" s="238">
        <v>0</v>
      </c>
      <c r="I37" s="238">
        <v>0</v>
      </c>
      <c r="J37" s="238">
        <f t="shared" si="1"/>
        <v>0</v>
      </c>
      <c r="K37" s="238"/>
      <c r="L37" s="238">
        <f t="shared" si="2"/>
        <v>0</v>
      </c>
      <c r="M37" s="238">
        <f t="shared" si="3"/>
        <v>0</v>
      </c>
      <c r="N37" s="50"/>
      <c r="O37" s="52"/>
    </row>
    <row r="38" spans="1:15" s="51" customFormat="1" ht="17.100000000000001" customHeight="1" x14ac:dyDescent="0.25">
      <c r="A38" s="236">
        <v>25</v>
      </c>
      <c r="B38" s="237" t="s">
        <v>781</v>
      </c>
      <c r="C38" s="238">
        <v>2394.6923958218704</v>
      </c>
      <c r="D38" s="238">
        <v>2394.6923958218704</v>
      </c>
      <c r="E38" s="238">
        <v>0</v>
      </c>
      <c r="F38" s="238">
        <f t="shared" si="0"/>
        <v>2394.6923958218704</v>
      </c>
      <c r="G38" s="238"/>
      <c r="H38" s="238">
        <v>0</v>
      </c>
      <c r="I38" s="238">
        <v>0</v>
      </c>
      <c r="J38" s="238">
        <f t="shared" si="1"/>
        <v>0</v>
      </c>
      <c r="K38" s="238"/>
      <c r="L38" s="238">
        <f t="shared" si="2"/>
        <v>0</v>
      </c>
      <c r="M38" s="238">
        <f t="shared" si="3"/>
        <v>0</v>
      </c>
      <c r="N38" s="50"/>
      <c r="O38" s="52"/>
    </row>
    <row r="39" spans="1:15" s="51" customFormat="1" ht="17.100000000000001" customHeight="1" x14ac:dyDescent="0.25">
      <c r="A39" s="236">
        <v>26</v>
      </c>
      <c r="B39" s="237" t="s">
        <v>782</v>
      </c>
      <c r="C39" s="238">
        <v>2092.1160152508469</v>
      </c>
      <c r="D39" s="238">
        <v>2092.1160152508464</v>
      </c>
      <c r="E39" s="238">
        <v>0</v>
      </c>
      <c r="F39" s="238">
        <f t="shared" si="0"/>
        <v>2092.1160152508464</v>
      </c>
      <c r="G39" s="238"/>
      <c r="H39" s="238">
        <v>0</v>
      </c>
      <c r="I39" s="238">
        <v>0</v>
      </c>
      <c r="J39" s="238">
        <f t="shared" si="1"/>
        <v>0</v>
      </c>
      <c r="K39" s="238"/>
      <c r="L39" s="238">
        <f t="shared" si="2"/>
        <v>4.5474735088646412E-13</v>
      </c>
      <c r="M39" s="238">
        <f t="shared" si="3"/>
        <v>4.5474735088646412E-13</v>
      </c>
      <c r="N39" s="50"/>
      <c r="O39" s="52"/>
    </row>
    <row r="40" spans="1:15" s="51" customFormat="1" ht="17.100000000000001" customHeight="1" x14ac:dyDescent="0.25">
      <c r="A40" s="236">
        <v>27</v>
      </c>
      <c r="B40" s="237" t="s">
        <v>783</v>
      </c>
      <c r="C40" s="238">
        <v>2221.8688864519081</v>
      </c>
      <c r="D40" s="238">
        <v>2221.8688864519081</v>
      </c>
      <c r="E40" s="238">
        <v>0</v>
      </c>
      <c r="F40" s="238">
        <f t="shared" si="0"/>
        <v>2221.8688864519081</v>
      </c>
      <c r="G40" s="238"/>
      <c r="H40" s="238">
        <v>0</v>
      </c>
      <c r="I40" s="238">
        <v>0</v>
      </c>
      <c r="J40" s="238">
        <f t="shared" si="1"/>
        <v>0</v>
      </c>
      <c r="K40" s="238"/>
      <c r="L40" s="238">
        <f t="shared" si="2"/>
        <v>0</v>
      </c>
      <c r="M40" s="238">
        <f t="shared" si="3"/>
        <v>0</v>
      </c>
      <c r="N40" s="50"/>
      <c r="O40" s="52"/>
    </row>
    <row r="41" spans="1:15" s="51" customFormat="1" ht="17.100000000000001" customHeight="1" x14ac:dyDescent="0.25">
      <c r="A41" s="236">
        <v>28</v>
      </c>
      <c r="B41" s="237" t="s">
        <v>784</v>
      </c>
      <c r="C41" s="238">
        <v>6081.6443066911961</v>
      </c>
      <c r="D41" s="238">
        <v>6081.644306691197</v>
      </c>
      <c r="E41" s="238">
        <v>0</v>
      </c>
      <c r="F41" s="238">
        <f t="shared" si="0"/>
        <v>6081.644306691197</v>
      </c>
      <c r="G41" s="238"/>
      <c r="H41" s="238">
        <v>0</v>
      </c>
      <c r="I41" s="238">
        <v>0</v>
      </c>
      <c r="J41" s="238">
        <f t="shared" si="1"/>
        <v>0</v>
      </c>
      <c r="K41" s="238"/>
      <c r="L41" s="238">
        <f t="shared" si="2"/>
        <v>-9.0949470177292824E-13</v>
      </c>
      <c r="M41" s="238">
        <f t="shared" si="3"/>
        <v>-9.0949470177292824E-13</v>
      </c>
      <c r="N41" s="50"/>
      <c r="O41" s="52"/>
    </row>
    <row r="42" spans="1:15" s="51" customFormat="1" ht="17.100000000000001" customHeight="1" x14ac:dyDescent="0.25">
      <c r="A42" s="236">
        <v>29</v>
      </c>
      <c r="B42" s="237" t="s">
        <v>785</v>
      </c>
      <c r="C42" s="238">
        <v>813.15662217624993</v>
      </c>
      <c r="D42" s="238">
        <v>813.15662217625015</v>
      </c>
      <c r="E42" s="238">
        <v>0</v>
      </c>
      <c r="F42" s="238">
        <f t="shared" si="0"/>
        <v>813.15662217625015</v>
      </c>
      <c r="G42" s="238"/>
      <c r="H42" s="238">
        <v>0</v>
      </c>
      <c r="I42" s="238">
        <v>0</v>
      </c>
      <c r="J42" s="238">
        <f t="shared" si="1"/>
        <v>0</v>
      </c>
      <c r="K42" s="238"/>
      <c r="L42" s="238">
        <f t="shared" si="2"/>
        <v>-2.2737367544323206E-13</v>
      </c>
      <c r="M42" s="238">
        <f t="shared" si="3"/>
        <v>-2.2737367544323206E-13</v>
      </c>
      <c r="N42" s="50"/>
      <c r="O42" s="52"/>
    </row>
    <row r="43" spans="1:15" s="51" customFormat="1" ht="17.100000000000001" customHeight="1" x14ac:dyDescent="0.25">
      <c r="A43" s="236">
        <v>30</v>
      </c>
      <c r="B43" s="237" t="s">
        <v>786</v>
      </c>
      <c r="C43" s="238">
        <v>2399.6035592499488</v>
      </c>
      <c r="D43" s="238">
        <v>2399.6035592499488</v>
      </c>
      <c r="E43" s="238">
        <v>0</v>
      </c>
      <c r="F43" s="238">
        <f t="shared" si="0"/>
        <v>2399.6035592499488</v>
      </c>
      <c r="G43" s="238"/>
      <c r="H43" s="238">
        <v>0</v>
      </c>
      <c r="I43" s="238">
        <v>0</v>
      </c>
      <c r="J43" s="238">
        <f t="shared" si="1"/>
        <v>0</v>
      </c>
      <c r="K43" s="238"/>
      <c r="L43" s="238">
        <f t="shared" si="2"/>
        <v>0</v>
      </c>
      <c r="M43" s="238">
        <f t="shared" si="3"/>
        <v>0</v>
      </c>
      <c r="N43" s="50"/>
      <c r="O43" s="52"/>
    </row>
    <row r="44" spans="1:15" s="51" customFormat="1" ht="17.100000000000001" customHeight="1" x14ac:dyDescent="0.25">
      <c r="A44" s="236">
        <v>31</v>
      </c>
      <c r="B44" s="237" t="s">
        <v>787</v>
      </c>
      <c r="C44" s="238">
        <v>5020.5948516462377</v>
      </c>
      <c r="D44" s="238">
        <v>5020.5948516462377</v>
      </c>
      <c r="E44" s="238">
        <v>0</v>
      </c>
      <c r="F44" s="238">
        <f t="shared" si="0"/>
        <v>5020.5948516462377</v>
      </c>
      <c r="G44" s="238"/>
      <c r="H44" s="238">
        <v>0</v>
      </c>
      <c r="I44" s="238">
        <v>0</v>
      </c>
      <c r="J44" s="238">
        <f t="shared" si="1"/>
        <v>0</v>
      </c>
      <c r="K44" s="238"/>
      <c r="L44" s="238">
        <f t="shared" si="2"/>
        <v>0</v>
      </c>
      <c r="M44" s="238">
        <f t="shared" si="3"/>
        <v>0</v>
      </c>
      <c r="N44" s="50"/>
      <c r="O44" s="52"/>
    </row>
    <row r="45" spans="1:15" s="51" customFormat="1" ht="17.100000000000001" customHeight="1" x14ac:dyDescent="0.25">
      <c r="A45" s="236">
        <v>32</v>
      </c>
      <c r="B45" s="237" t="s">
        <v>788</v>
      </c>
      <c r="C45" s="238">
        <v>1171.641406819125</v>
      </c>
      <c r="D45" s="238">
        <v>1171.641406819125</v>
      </c>
      <c r="E45" s="238">
        <v>0</v>
      </c>
      <c r="F45" s="238">
        <f t="shared" si="0"/>
        <v>1171.641406819125</v>
      </c>
      <c r="G45" s="238"/>
      <c r="H45" s="238">
        <v>0</v>
      </c>
      <c r="I45" s="238">
        <v>0</v>
      </c>
      <c r="J45" s="238">
        <f t="shared" si="1"/>
        <v>0</v>
      </c>
      <c r="K45" s="238"/>
      <c r="L45" s="238">
        <f t="shared" si="2"/>
        <v>0</v>
      </c>
      <c r="M45" s="238">
        <f t="shared" si="3"/>
        <v>0</v>
      </c>
      <c r="N45" s="50"/>
      <c r="O45" s="52"/>
    </row>
    <row r="46" spans="1:15" s="51" customFormat="1" ht="17.100000000000001" customHeight="1" x14ac:dyDescent="0.25">
      <c r="A46" s="236">
        <v>33</v>
      </c>
      <c r="B46" s="237" t="s">
        <v>789</v>
      </c>
      <c r="C46" s="238">
        <v>1413.8674564386959</v>
      </c>
      <c r="D46" s="238">
        <v>1413.8674564386959</v>
      </c>
      <c r="E46" s="238">
        <v>0</v>
      </c>
      <c r="F46" s="238">
        <f t="shared" si="0"/>
        <v>1413.8674564386959</v>
      </c>
      <c r="G46" s="238"/>
      <c r="H46" s="238">
        <v>0</v>
      </c>
      <c r="I46" s="238">
        <v>0</v>
      </c>
      <c r="J46" s="238">
        <f t="shared" si="1"/>
        <v>0</v>
      </c>
      <c r="K46" s="238"/>
      <c r="L46" s="238">
        <f t="shared" si="2"/>
        <v>0</v>
      </c>
      <c r="M46" s="238">
        <f t="shared" si="3"/>
        <v>0</v>
      </c>
      <c r="N46" s="50"/>
      <c r="O46" s="52"/>
    </row>
    <row r="47" spans="1:15" s="51" customFormat="1" ht="17.100000000000001" customHeight="1" x14ac:dyDescent="0.25">
      <c r="A47" s="236">
        <v>34</v>
      </c>
      <c r="B47" s="237" t="s">
        <v>790</v>
      </c>
      <c r="C47" s="238">
        <v>1320.9660488476097</v>
      </c>
      <c r="D47" s="238">
        <v>1320.96604884761</v>
      </c>
      <c r="E47" s="238">
        <v>0</v>
      </c>
      <c r="F47" s="238">
        <f t="shared" si="0"/>
        <v>1320.96604884761</v>
      </c>
      <c r="G47" s="238"/>
      <c r="H47" s="238">
        <v>0</v>
      </c>
      <c r="I47" s="238">
        <v>0</v>
      </c>
      <c r="J47" s="238">
        <f t="shared" si="1"/>
        <v>0</v>
      </c>
      <c r="K47" s="238"/>
      <c r="L47" s="238">
        <f t="shared" si="2"/>
        <v>-2.2737367544323206E-13</v>
      </c>
      <c r="M47" s="238">
        <f t="shared" si="3"/>
        <v>-2.2737367544323206E-13</v>
      </c>
      <c r="N47" s="50"/>
      <c r="O47" s="52"/>
    </row>
    <row r="48" spans="1:15" s="51" customFormat="1" ht="17.100000000000001" customHeight="1" x14ac:dyDescent="0.25">
      <c r="A48" s="236">
        <v>35</v>
      </c>
      <c r="B48" s="237" t="s">
        <v>791</v>
      </c>
      <c r="C48" s="238">
        <v>737.92452442329477</v>
      </c>
      <c r="D48" s="238">
        <v>737.92452442329477</v>
      </c>
      <c r="E48" s="238">
        <v>0</v>
      </c>
      <c r="F48" s="238">
        <f t="shared" si="0"/>
        <v>737.92452442329477</v>
      </c>
      <c r="G48" s="238"/>
      <c r="H48" s="238">
        <v>0</v>
      </c>
      <c r="I48" s="238">
        <v>0</v>
      </c>
      <c r="J48" s="238">
        <f t="shared" si="1"/>
        <v>0</v>
      </c>
      <c r="K48" s="238"/>
      <c r="L48" s="238">
        <f t="shared" si="2"/>
        <v>0</v>
      </c>
      <c r="M48" s="238">
        <f t="shared" si="3"/>
        <v>0</v>
      </c>
      <c r="N48" s="50"/>
      <c r="O48" s="52"/>
    </row>
    <row r="49" spans="1:15" s="51" customFormat="1" ht="17.100000000000001" customHeight="1" x14ac:dyDescent="0.25">
      <c r="A49" s="236">
        <v>36</v>
      </c>
      <c r="B49" s="237" t="s">
        <v>792</v>
      </c>
      <c r="C49" s="238">
        <v>156.49205629843505</v>
      </c>
      <c r="D49" s="238">
        <v>156.49205629843499</v>
      </c>
      <c r="E49" s="238">
        <v>0</v>
      </c>
      <c r="F49" s="238">
        <f t="shared" si="0"/>
        <v>156.49205629843499</v>
      </c>
      <c r="G49" s="238"/>
      <c r="H49" s="238">
        <v>0</v>
      </c>
      <c r="I49" s="238">
        <v>0</v>
      </c>
      <c r="J49" s="238">
        <f t="shared" si="1"/>
        <v>0</v>
      </c>
      <c r="K49" s="238"/>
      <c r="L49" s="238">
        <f t="shared" si="2"/>
        <v>5.6843418860808015E-14</v>
      </c>
      <c r="M49" s="238">
        <f t="shared" si="3"/>
        <v>5.6843418860808015E-14</v>
      </c>
      <c r="N49" s="50"/>
      <c r="O49" s="52"/>
    </row>
    <row r="50" spans="1:15" s="51" customFormat="1" ht="17.100000000000001" customHeight="1" x14ac:dyDescent="0.25">
      <c r="A50" s="236">
        <v>37</v>
      </c>
      <c r="B50" s="237" t="s">
        <v>793</v>
      </c>
      <c r="C50" s="238">
        <v>3155.5038288446199</v>
      </c>
      <c r="D50" s="238">
        <v>3155.5038288446199</v>
      </c>
      <c r="E50" s="238">
        <v>0</v>
      </c>
      <c r="F50" s="238">
        <f t="shared" si="0"/>
        <v>3155.5038288446199</v>
      </c>
      <c r="G50" s="238"/>
      <c r="H50" s="238">
        <v>0</v>
      </c>
      <c r="I50" s="238">
        <v>0</v>
      </c>
      <c r="J50" s="238">
        <f t="shared" si="1"/>
        <v>0</v>
      </c>
      <c r="K50" s="238"/>
      <c r="L50" s="238">
        <f t="shared" si="2"/>
        <v>0</v>
      </c>
      <c r="M50" s="238">
        <f t="shared" si="3"/>
        <v>0</v>
      </c>
      <c r="N50" s="50"/>
      <c r="O50" s="52"/>
    </row>
    <row r="51" spans="1:15" s="51" customFormat="1" ht="17.100000000000001" customHeight="1" x14ac:dyDescent="0.25">
      <c r="A51" s="236">
        <v>38</v>
      </c>
      <c r="B51" s="237" t="s">
        <v>794</v>
      </c>
      <c r="C51" s="238">
        <v>2073.9429945479287</v>
      </c>
      <c r="D51" s="238">
        <v>2073.9429945479283</v>
      </c>
      <c r="E51" s="238">
        <v>0</v>
      </c>
      <c r="F51" s="238">
        <f t="shared" si="0"/>
        <v>2073.9429945479283</v>
      </c>
      <c r="G51" s="238"/>
      <c r="H51" s="238">
        <v>0</v>
      </c>
      <c r="I51" s="238">
        <v>0</v>
      </c>
      <c r="J51" s="238">
        <f t="shared" si="1"/>
        <v>0</v>
      </c>
      <c r="K51" s="238"/>
      <c r="L51" s="238">
        <f t="shared" si="2"/>
        <v>4.5474735088646412E-13</v>
      </c>
      <c r="M51" s="238">
        <f t="shared" si="3"/>
        <v>4.5474735088646412E-13</v>
      </c>
      <c r="N51" s="50"/>
      <c r="O51" s="52"/>
    </row>
    <row r="52" spans="1:15" s="51" customFormat="1" ht="17.100000000000001" customHeight="1" x14ac:dyDescent="0.25">
      <c r="A52" s="236">
        <v>39</v>
      </c>
      <c r="B52" s="237" t="s">
        <v>795</v>
      </c>
      <c r="C52" s="238">
        <v>1196.6519736990585</v>
      </c>
      <c r="D52" s="238">
        <v>1196.6519736990585</v>
      </c>
      <c r="E52" s="238">
        <v>0</v>
      </c>
      <c r="F52" s="238">
        <f t="shared" si="0"/>
        <v>1196.6519736990585</v>
      </c>
      <c r="G52" s="238"/>
      <c r="H52" s="238">
        <v>0</v>
      </c>
      <c r="I52" s="238">
        <v>0</v>
      </c>
      <c r="J52" s="238">
        <f t="shared" si="1"/>
        <v>0</v>
      </c>
      <c r="K52" s="238"/>
      <c r="L52" s="238">
        <f t="shared" si="2"/>
        <v>0</v>
      </c>
      <c r="M52" s="238">
        <f t="shared" si="3"/>
        <v>0</v>
      </c>
      <c r="N52" s="50"/>
      <c r="O52" s="52"/>
    </row>
    <row r="53" spans="1:15" s="51" customFormat="1" ht="17.100000000000001" customHeight="1" x14ac:dyDescent="0.25">
      <c r="A53" s="236">
        <v>40</v>
      </c>
      <c r="B53" s="237" t="s">
        <v>796</v>
      </c>
      <c r="C53" s="238">
        <v>269.72575307290793</v>
      </c>
      <c r="D53" s="238">
        <v>269.72575307290799</v>
      </c>
      <c r="E53" s="238">
        <v>0</v>
      </c>
      <c r="F53" s="238">
        <f t="shared" si="0"/>
        <v>269.72575307290799</v>
      </c>
      <c r="G53" s="238"/>
      <c r="H53" s="238">
        <v>0</v>
      </c>
      <c r="I53" s="238">
        <v>0</v>
      </c>
      <c r="J53" s="238">
        <f t="shared" si="1"/>
        <v>0</v>
      </c>
      <c r="K53" s="238"/>
      <c r="L53" s="238">
        <f t="shared" si="2"/>
        <v>-5.6843418860808015E-14</v>
      </c>
      <c r="M53" s="238">
        <f t="shared" si="3"/>
        <v>-5.6843418860808015E-14</v>
      </c>
      <c r="N53" s="50"/>
      <c r="O53" s="52"/>
    </row>
    <row r="54" spans="1:15" s="51" customFormat="1" ht="17.100000000000001" customHeight="1" x14ac:dyDescent="0.25">
      <c r="A54" s="236">
        <v>41</v>
      </c>
      <c r="B54" s="237" t="s">
        <v>797</v>
      </c>
      <c r="C54" s="238">
        <v>4506.2576416492648</v>
      </c>
      <c r="D54" s="238">
        <v>4506.2576416492639</v>
      </c>
      <c r="E54" s="238">
        <v>0</v>
      </c>
      <c r="F54" s="238">
        <f t="shared" si="0"/>
        <v>4506.2576416492639</v>
      </c>
      <c r="G54" s="238"/>
      <c r="H54" s="238">
        <v>0</v>
      </c>
      <c r="I54" s="238">
        <v>0</v>
      </c>
      <c r="J54" s="238">
        <f t="shared" si="1"/>
        <v>0</v>
      </c>
      <c r="K54" s="238"/>
      <c r="L54" s="238">
        <f t="shared" si="2"/>
        <v>9.0949470177292824E-13</v>
      </c>
      <c r="M54" s="238">
        <f t="shared" si="3"/>
        <v>9.0949470177292824E-13</v>
      </c>
      <c r="N54" s="50"/>
      <c r="O54" s="52"/>
    </row>
    <row r="55" spans="1:15" s="51" customFormat="1" ht="17.100000000000001" customHeight="1" x14ac:dyDescent="0.25">
      <c r="A55" s="236">
        <v>42</v>
      </c>
      <c r="B55" s="237" t="s">
        <v>798</v>
      </c>
      <c r="C55" s="238">
        <v>1956.9445347871401</v>
      </c>
      <c r="D55" s="238">
        <v>1956.9445347871394</v>
      </c>
      <c r="E55" s="238">
        <v>0</v>
      </c>
      <c r="F55" s="238">
        <f t="shared" si="0"/>
        <v>1956.9445347871394</v>
      </c>
      <c r="G55" s="238"/>
      <c r="H55" s="238">
        <v>0</v>
      </c>
      <c r="I55" s="238">
        <v>0</v>
      </c>
      <c r="J55" s="238">
        <f t="shared" si="1"/>
        <v>0</v>
      </c>
      <c r="K55" s="238"/>
      <c r="L55" s="238">
        <f t="shared" si="2"/>
        <v>6.8212102632969618E-13</v>
      </c>
      <c r="M55" s="238">
        <f t="shared" si="3"/>
        <v>6.8212102632969618E-13</v>
      </c>
      <c r="N55" s="50"/>
      <c r="O55" s="52"/>
    </row>
    <row r="56" spans="1:15" s="51" customFormat="1" ht="17.100000000000001" customHeight="1" x14ac:dyDescent="0.25">
      <c r="A56" s="236">
        <v>43</v>
      </c>
      <c r="B56" s="237" t="s">
        <v>799</v>
      </c>
      <c r="C56" s="238">
        <v>797.18620792618469</v>
      </c>
      <c r="D56" s="238">
        <v>797.18620792618503</v>
      </c>
      <c r="E56" s="238">
        <v>0</v>
      </c>
      <c r="F56" s="238">
        <f t="shared" si="0"/>
        <v>797.18620792618503</v>
      </c>
      <c r="G56" s="238"/>
      <c r="H56" s="238">
        <v>0</v>
      </c>
      <c r="I56" s="238">
        <v>0</v>
      </c>
      <c r="J56" s="238">
        <f t="shared" si="1"/>
        <v>0</v>
      </c>
      <c r="K56" s="238"/>
      <c r="L56" s="238">
        <f t="shared" si="2"/>
        <v>-3.4106051316484809E-13</v>
      </c>
      <c r="M56" s="238">
        <f t="shared" si="3"/>
        <v>-3.4106051316484809E-13</v>
      </c>
      <c r="N56" s="50"/>
      <c r="O56" s="52"/>
    </row>
    <row r="57" spans="1:15" s="51" customFormat="1" ht="17.100000000000001" customHeight="1" x14ac:dyDescent="0.25">
      <c r="A57" s="236">
        <v>44</v>
      </c>
      <c r="B57" s="237" t="s">
        <v>800</v>
      </c>
      <c r="C57" s="238">
        <v>400.81833549999999</v>
      </c>
      <c r="D57" s="238">
        <v>400.81833549999999</v>
      </c>
      <c r="E57" s="238">
        <v>0</v>
      </c>
      <c r="F57" s="238">
        <f t="shared" si="0"/>
        <v>400.81833549999999</v>
      </c>
      <c r="G57" s="238"/>
      <c r="H57" s="238">
        <v>0</v>
      </c>
      <c r="I57" s="238">
        <v>0</v>
      </c>
      <c r="J57" s="238">
        <f t="shared" si="1"/>
        <v>0</v>
      </c>
      <c r="K57" s="238"/>
      <c r="L57" s="238">
        <f t="shared" si="2"/>
        <v>0</v>
      </c>
      <c r="M57" s="238">
        <f t="shared" si="3"/>
        <v>0</v>
      </c>
      <c r="N57" s="50"/>
      <c r="O57" s="52"/>
    </row>
    <row r="58" spans="1:15" s="51" customFormat="1" ht="17.100000000000001" customHeight="1" x14ac:dyDescent="0.25">
      <c r="A58" s="236">
        <v>45</v>
      </c>
      <c r="B58" s="237" t="s">
        <v>801</v>
      </c>
      <c r="C58" s="238">
        <v>1043.9746172311077</v>
      </c>
      <c r="D58" s="238">
        <v>1043.9746172311077</v>
      </c>
      <c r="E58" s="238">
        <v>0</v>
      </c>
      <c r="F58" s="238">
        <f t="shared" si="0"/>
        <v>1043.9746172311077</v>
      </c>
      <c r="G58" s="238"/>
      <c r="H58" s="238">
        <v>0</v>
      </c>
      <c r="I58" s="238">
        <v>0</v>
      </c>
      <c r="J58" s="238">
        <f t="shared" si="1"/>
        <v>0</v>
      </c>
      <c r="K58" s="238"/>
      <c r="L58" s="238">
        <f t="shared" si="2"/>
        <v>0</v>
      </c>
      <c r="M58" s="238">
        <f t="shared" si="3"/>
        <v>0</v>
      </c>
      <c r="N58" s="50"/>
      <c r="O58" s="52"/>
    </row>
    <row r="59" spans="1:15" s="51" customFormat="1" ht="17.100000000000001" customHeight="1" x14ac:dyDescent="0.25">
      <c r="A59" s="236">
        <v>46</v>
      </c>
      <c r="B59" s="237" t="s">
        <v>802</v>
      </c>
      <c r="C59" s="238">
        <v>389.969719959325</v>
      </c>
      <c r="D59" s="238">
        <v>389.969719959325</v>
      </c>
      <c r="E59" s="238">
        <v>0</v>
      </c>
      <c r="F59" s="238">
        <f t="shared" si="0"/>
        <v>389.969719959325</v>
      </c>
      <c r="G59" s="238"/>
      <c r="H59" s="238">
        <v>0</v>
      </c>
      <c r="I59" s="238">
        <v>0</v>
      </c>
      <c r="J59" s="238">
        <f t="shared" si="1"/>
        <v>0</v>
      </c>
      <c r="K59" s="238"/>
      <c r="L59" s="238">
        <f t="shared" si="2"/>
        <v>0</v>
      </c>
      <c r="M59" s="238">
        <f t="shared" si="3"/>
        <v>0</v>
      </c>
      <c r="N59" s="50"/>
      <c r="O59" s="52"/>
    </row>
    <row r="60" spans="1:15" s="51" customFormat="1" ht="17.100000000000001" customHeight="1" x14ac:dyDescent="0.25">
      <c r="A60" s="236">
        <v>47</v>
      </c>
      <c r="B60" s="237" t="s">
        <v>803</v>
      </c>
      <c r="C60" s="238">
        <v>816.30714787536465</v>
      </c>
      <c r="D60" s="238">
        <v>816.30714787536442</v>
      </c>
      <c r="E60" s="238">
        <v>0</v>
      </c>
      <c r="F60" s="238">
        <f t="shared" si="0"/>
        <v>816.30714787536442</v>
      </c>
      <c r="G60" s="238"/>
      <c r="H60" s="238">
        <v>0</v>
      </c>
      <c r="I60" s="238">
        <v>0</v>
      </c>
      <c r="J60" s="238">
        <f t="shared" si="1"/>
        <v>0</v>
      </c>
      <c r="K60" s="238"/>
      <c r="L60" s="238">
        <f t="shared" si="2"/>
        <v>2.2737367544323206E-13</v>
      </c>
      <c r="M60" s="238">
        <f t="shared" si="3"/>
        <v>2.2737367544323206E-13</v>
      </c>
      <c r="N60" s="50"/>
      <c r="O60" s="52"/>
    </row>
    <row r="61" spans="1:15" s="51" customFormat="1" ht="17.100000000000001" customHeight="1" x14ac:dyDescent="0.25">
      <c r="A61" s="236">
        <v>48</v>
      </c>
      <c r="B61" s="237" t="s">
        <v>804</v>
      </c>
      <c r="C61" s="238">
        <v>1020.4379649016033</v>
      </c>
      <c r="D61" s="238">
        <v>1020.4379649016034</v>
      </c>
      <c r="E61" s="238">
        <v>0</v>
      </c>
      <c r="F61" s="238">
        <f t="shared" si="0"/>
        <v>1020.4379649016034</v>
      </c>
      <c r="G61" s="238"/>
      <c r="H61" s="238">
        <v>0</v>
      </c>
      <c r="I61" s="238">
        <v>0</v>
      </c>
      <c r="J61" s="238">
        <f t="shared" si="1"/>
        <v>0</v>
      </c>
      <c r="K61" s="238"/>
      <c r="L61" s="238">
        <f t="shared" si="2"/>
        <v>-1.1368683772161603E-13</v>
      </c>
      <c r="M61" s="238">
        <f t="shared" si="3"/>
        <v>-1.1368683772161603E-13</v>
      </c>
      <c r="N61" s="50"/>
      <c r="O61" s="52"/>
    </row>
    <row r="62" spans="1:15" s="51" customFormat="1" ht="17.100000000000001" customHeight="1" x14ac:dyDescent="0.25">
      <c r="A62" s="236">
        <v>49</v>
      </c>
      <c r="B62" s="237" t="s">
        <v>805</v>
      </c>
      <c r="C62" s="238">
        <v>2311.5062258377861</v>
      </c>
      <c r="D62" s="238">
        <v>2311.5062258377861</v>
      </c>
      <c r="E62" s="238">
        <v>0</v>
      </c>
      <c r="F62" s="238">
        <f t="shared" si="0"/>
        <v>2311.5062258377861</v>
      </c>
      <c r="G62" s="238"/>
      <c r="H62" s="238">
        <v>0</v>
      </c>
      <c r="I62" s="238">
        <v>0</v>
      </c>
      <c r="J62" s="238">
        <f t="shared" si="1"/>
        <v>0</v>
      </c>
      <c r="K62" s="238"/>
      <c r="L62" s="238">
        <f t="shared" si="2"/>
        <v>0</v>
      </c>
      <c r="M62" s="238">
        <f t="shared" si="3"/>
        <v>0</v>
      </c>
      <c r="N62" s="50"/>
      <c r="O62" s="52"/>
    </row>
    <row r="63" spans="1:15" s="51" customFormat="1" ht="17.100000000000001" customHeight="1" x14ac:dyDescent="0.25">
      <c r="A63" s="236">
        <v>50</v>
      </c>
      <c r="B63" s="237" t="s">
        <v>806</v>
      </c>
      <c r="C63" s="238">
        <v>2778.2734062984232</v>
      </c>
      <c r="D63" s="238">
        <v>2778.2734062984232</v>
      </c>
      <c r="E63" s="238">
        <v>0</v>
      </c>
      <c r="F63" s="238">
        <f t="shared" si="0"/>
        <v>2778.2734062984232</v>
      </c>
      <c r="G63" s="238"/>
      <c r="H63" s="238">
        <v>0</v>
      </c>
      <c r="I63" s="238">
        <v>0</v>
      </c>
      <c r="J63" s="238">
        <f t="shared" si="1"/>
        <v>0</v>
      </c>
      <c r="K63" s="238"/>
      <c r="L63" s="238">
        <f t="shared" si="2"/>
        <v>0</v>
      </c>
      <c r="M63" s="238">
        <f t="shared" si="3"/>
        <v>0</v>
      </c>
      <c r="N63" s="50"/>
      <c r="O63" s="52"/>
    </row>
    <row r="64" spans="1:15" s="51" customFormat="1" ht="17.100000000000001" customHeight="1" x14ac:dyDescent="0.25">
      <c r="A64" s="236">
        <v>51</v>
      </c>
      <c r="B64" s="237" t="s">
        <v>807</v>
      </c>
      <c r="C64" s="238">
        <v>521.57828940898469</v>
      </c>
      <c r="D64" s="238">
        <v>521.57828940898469</v>
      </c>
      <c r="E64" s="238">
        <v>0</v>
      </c>
      <c r="F64" s="238">
        <f t="shared" si="0"/>
        <v>521.57828940898469</v>
      </c>
      <c r="G64" s="238"/>
      <c r="H64" s="238">
        <v>0</v>
      </c>
      <c r="I64" s="238">
        <v>0</v>
      </c>
      <c r="J64" s="238">
        <f t="shared" si="1"/>
        <v>0</v>
      </c>
      <c r="K64" s="238"/>
      <c r="L64" s="238">
        <f t="shared" si="2"/>
        <v>0</v>
      </c>
      <c r="M64" s="238">
        <f t="shared" si="3"/>
        <v>0</v>
      </c>
      <c r="N64" s="50"/>
      <c r="O64" s="52"/>
    </row>
    <row r="65" spans="1:15" s="51" customFormat="1" ht="17.100000000000001" customHeight="1" x14ac:dyDescent="0.25">
      <c r="A65" s="236">
        <v>52</v>
      </c>
      <c r="B65" s="237" t="s">
        <v>411</v>
      </c>
      <c r="C65" s="238">
        <v>501.38504231039826</v>
      </c>
      <c r="D65" s="238">
        <v>501.38504231039826</v>
      </c>
      <c r="E65" s="238">
        <v>0</v>
      </c>
      <c r="F65" s="238">
        <f t="shared" si="0"/>
        <v>501.38504231039826</v>
      </c>
      <c r="G65" s="238"/>
      <c r="H65" s="238">
        <v>0</v>
      </c>
      <c r="I65" s="238">
        <v>0</v>
      </c>
      <c r="J65" s="238">
        <f t="shared" si="1"/>
        <v>0</v>
      </c>
      <c r="K65" s="238"/>
      <c r="L65" s="238">
        <f t="shared" si="2"/>
        <v>0</v>
      </c>
      <c r="M65" s="238">
        <f t="shared" si="3"/>
        <v>0</v>
      </c>
      <c r="N65" s="50"/>
      <c r="O65" s="52"/>
    </row>
    <row r="66" spans="1:15" s="51" customFormat="1" ht="17.100000000000001" customHeight="1" x14ac:dyDescent="0.25">
      <c r="A66" s="236">
        <v>53</v>
      </c>
      <c r="B66" s="237" t="s">
        <v>808</v>
      </c>
      <c r="C66" s="238">
        <v>303.74060893106707</v>
      </c>
      <c r="D66" s="238">
        <v>303.74060893106713</v>
      </c>
      <c r="E66" s="238">
        <v>0</v>
      </c>
      <c r="F66" s="238">
        <f t="shared" si="0"/>
        <v>303.74060893106713</v>
      </c>
      <c r="G66" s="238"/>
      <c r="H66" s="238">
        <v>0</v>
      </c>
      <c r="I66" s="238">
        <v>0</v>
      </c>
      <c r="J66" s="238">
        <f t="shared" si="1"/>
        <v>0</v>
      </c>
      <c r="K66" s="238"/>
      <c r="L66" s="238">
        <f t="shared" si="2"/>
        <v>-5.6843418860808015E-14</v>
      </c>
      <c r="M66" s="238">
        <f t="shared" si="3"/>
        <v>-5.6843418860808015E-14</v>
      </c>
      <c r="N66" s="50"/>
      <c r="O66" s="52"/>
    </row>
    <row r="67" spans="1:15" s="51" customFormat="1" ht="17.100000000000001" customHeight="1" x14ac:dyDescent="0.25">
      <c r="A67" s="236">
        <v>54</v>
      </c>
      <c r="B67" s="237" t="s">
        <v>809</v>
      </c>
      <c r="C67" s="238">
        <v>473.55162970402012</v>
      </c>
      <c r="D67" s="238">
        <v>473.55162970402029</v>
      </c>
      <c r="E67" s="238">
        <v>0</v>
      </c>
      <c r="F67" s="238">
        <f t="shared" si="0"/>
        <v>473.55162970402029</v>
      </c>
      <c r="G67" s="238"/>
      <c r="H67" s="238">
        <v>0</v>
      </c>
      <c r="I67" s="238">
        <v>0</v>
      </c>
      <c r="J67" s="238">
        <f t="shared" si="1"/>
        <v>0</v>
      </c>
      <c r="K67" s="238"/>
      <c r="L67" s="238">
        <f t="shared" si="2"/>
        <v>-1.7053025658242404E-13</v>
      </c>
      <c r="M67" s="238">
        <f t="shared" si="3"/>
        <v>-1.7053025658242404E-13</v>
      </c>
      <c r="N67" s="50"/>
      <c r="O67" s="52"/>
    </row>
    <row r="68" spans="1:15" s="51" customFormat="1" ht="17.100000000000001" customHeight="1" x14ac:dyDescent="0.25">
      <c r="A68" s="236">
        <v>55</v>
      </c>
      <c r="B68" s="237" t="s">
        <v>810</v>
      </c>
      <c r="C68" s="238">
        <v>385.90991673475997</v>
      </c>
      <c r="D68" s="238">
        <v>385.90991673475997</v>
      </c>
      <c r="E68" s="238">
        <v>0</v>
      </c>
      <c r="F68" s="238">
        <f t="shared" si="0"/>
        <v>385.90991673475997</v>
      </c>
      <c r="G68" s="238"/>
      <c r="H68" s="238">
        <v>0</v>
      </c>
      <c r="I68" s="238">
        <v>0</v>
      </c>
      <c r="J68" s="238">
        <f t="shared" si="1"/>
        <v>0</v>
      </c>
      <c r="K68" s="238"/>
      <c r="L68" s="238">
        <f t="shared" si="2"/>
        <v>0</v>
      </c>
      <c r="M68" s="238">
        <f t="shared" si="3"/>
        <v>0</v>
      </c>
      <c r="N68" s="50"/>
      <c r="O68" s="52"/>
    </row>
    <row r="69" spans="1:15" s="51" customFormat="1" ht="17.100000000000001" customHeight="1" x14ac:dyDescent="0.25">
      <c r="A69" s="236">
        <v>57</v>
      </c>
      <c r="B69" s="237" t="s">
        <v>811</v>
      </c>
      <c r="C69" s="238">
        <v>250.70246385459609</v>
      </c>
      <c r="D69" s="238">
        <v>250.70246385459615</v>
      </c>
      <c r="E69" s="238">
        <v>0</v>
      </c>
      <c r="F69" s="238">
        <f t="shared" si="0"/>
        <v>250.70246385459615</v>
      </c>
      <c r="G69" s="238"/>
      <c r="H69" s="238">
        <v>0</v>
      </c>
      <c r="I69" s="238">
        <v>0</v>
      </c>
      <c r="J69" s="238">
        <f t="shared" si="1"/>
        <v>0</v>
      </c>
      <c r="K69" s="238"/>
      <c r="L69" s="238">
        <f t="shared" si="2"/>
        <v>-5.6843418860808015E-14</v>
      </c>
      <c r="M69" s="238">
        <f t="shared" si="3"/>
        <v>-5.6843418860808015E-14</v>
      </c>
      <c r="N69" s="50"/>
      <c r="O69" s="52"/>
    </row>
    <row r="70" spans="1:15" s="51" customFormat="1" ht="17.100000000000001" customHeight="1" x14ac:dyDescent="0.25">
      <c r="A70" s="236">
        <v>58</v>
      </c>
      <c r="B70" s="237" t="s">
        <v>812</v>
      </c>
      <c r="C70" s="238">
        <v>1420.9190889498839</v>
      </c>
      <c r="D70" s="238">
        <v>1420.9190889498839</v>
      </c>
      <c r="E70" s="238">
        <v>0</v>
      </c>
      <c r="F70" s="238">
        <f t="shared" si="0"/>
        <v>1420.9190889498839</v>
      </c>
      <c r="G70" s="238"/>
      <c r="H70" s="238">
        <v>0</v>
      </c>
      <c r="I70" s="238">
        <v>0</v>
      </c>
      <c r="J70" s="238">
        <f t="shared" si="1"/>
        <v>0</v>
      </c>
      <c r="K70" s="238"/>
      <c r="L70" s="238">
        <f t="shared" si="2"/>
        <v>0</v>
      </c>
      <c r="M70" s="238">
        <f t="shared" si="3"/>
        <v>0</v>
      </c>
      <c r="N70" s="50"/>
      <c r="O70" s="52"/>
    </row>
    <row r="71" spans="1:15" s="51" customFormat="1" ht="17.100000000000001" customHeight="1" x14ac:dyDescent="0.25">
      <c r="A71" s="236">
        <v>59</v>
      </c>
      <c r="B71" s="237" t="s">
        <v>813</v>
      </c>
      <c r="C71" s="238">
        <v>551.97703860495426</v>
      </c>
      <c r="D71" s="238">
        <v>551.97703860495403</v>
      </c>
      <c r="E71" s="238">
        <v>0</v>
      </c>
      <c r="F71" s="238">
        <f t="shared" si="0"/>
        <v>551.97703860495403</v>
      </c>
      <c r="G71" s="238"/>
      <c r="H71" s="238">
        <v>0</v>
      </c>
      <c r="I71" s="238">
        <v>0</v>
      </c>
      <c r="J71" s="238">
        <f t="shared" si="1"/>
        <v>0</v>
      </c>
      <c r="K71" s="238"/>
      <c r="L71" s="238">
        <f t="shared" si="2"/>
        <v>2.2737367544323206E-13</v>
      </c>
      <c r="M71" s="238">
        <f t="shared" si="3"/>
        <v>2.2737367544323206E-13</v>
      </c>
      <c r="N71" s="50"/>
      <c r="O71" s="52"/>
    </row>
    <row r="72" spans="1:15" s="51" customFormat="1" ht="17.100000000000001" customHeight="1" x14ac:dyDescent="0.25">
      <c r="A72" s="236">
        <v>60</v>
      </c>
      <c r="B72" s="237" t="s">
        <v>814</v>
      </c>
      <c r="C72" s="238">
        <v>2065.5968148778811</v>
      </c>
      <c r="D72" s="238">
        <v>2065.5968148778816</v>
      </c>
      <c r="E72" s="238">
        <v>0</v>
      </c>
      <c r="F72" s="238">
        <f t="shared" si="0"/>
        <v>2065.5968148778816</v>
      </c>
      <c r="G72" s="238"/>
      <c r="H72" s="238">
        <v>0</v>
      </c>
      <c r="I72" s="238">
        <v>0</v>
      </c>
      <c r="J72" s="238">
        <f t="shared" si="1"/>
        <v>0</v>
      </c>
      <c r="K72" s="238"/>
      <c r="L72" s="238">
        <f t="shared" si="2"/>
        <v>-4.5474735088646412E-13</v>
      </c>
      <c r="M72" s="238">
        <f t="shared" si="3"/>
        <v>-4.5474735088646412E-13</v>
      </c>
      <c r="N72" s="50"/>
      <c r="O72" s="52"/>
    </row>
    <row r="73" spans="1:15" s="51" customFormat="1" ht="17.100000000000001" customHeight="1" x14ac:dyDescent="0.25">
      <c r="A73" s="236">
        <v>61</v>
      </c>
      <c r="B73" s="237" t="s">
        <v>815</v>
      </c>
      <c r="C73" s="238">
        <v>1402.8309929064283</v>
      </c>
      <c r="D73" s="238">
        <v>1402.8309929064278</v>
      </c>
      <c r="E73" s="238">
        <v>0</v>
      </c>
      <c r="F73" s="238">
        <f t="shared" si="0"/>
        <v>1402.8309929064278</v>
      </c>
      <c r="G73" s="238"/>
      <c r="H73" s="238">
        <v>0</v>
      </c>
      <c r="I73" s="238">
        <v>0</v>
      </c>
      <c r="J73" s="238">
        <f t="shared" si="1"/>
        <v>0</v>
      </c>
      <c r="K73" s="238"/>
      <c r="L73" s="238">
        <f t="shared" si="2"/>
        <v>4.5474735088646412E-13</v>
      </c>
      <c r="M73" s="238">
        <f t="shared" si="3"/>
        <v>4.5474735088646412E-13</v>
      </c>
      <c r="N73" s="50"/>
      <c r="O73" s="52"/>
    </row>
    <row r="74" spans="1:15" s="51" customFormat="1" ht="17.100000000000001" customHeight="1" x14ac:dyDescent="0.25">
      <c r="A74" s="236">
        <v>62</v>
      </c>
      <c r="B74" s="237" t="s">
        <v>412</v>
      </c>
      <c r="C74" s="238">
        <v>11552.904926467745</v>
      </c>
      <c r="D74" s="238">
        <v>11534.259863146919</v>
      </c>
      <c r="E74" s="238">
        <v>3.1075105455191494</v>
      </c>
      <c r="F74" s="238">
        <f t="shared" si="0"/>
        <v>11537.367373692437</v>
      </c>
      <c r="G74" s="238"/>
      <c r="H74" s="238">
        <v>3.1075105455191494</v>
      </c>
      <c r="I74" s="238">
        <v>6.2150210910382988</v>
      </c>
      <c r="J74" s="238">
        <f t="shared" si="1"/>
        <v>9.3225316365574482</v>
      </c>
      <c r="K74" s="238"/>
      <c r="L74" s="238">
        <f t="shared" si="2"/>
        <v>6.215021138750183</v>
      </c>
      <c r="M74" s="238">
        <f t="shared" si="3"/>
        <v>15.537552775307631</v>
      </c>
      <c r="N74" s="50"/>
      <c r="O74" s="52"/>
    </row>
    <row r="75" spans="1:15" s="51" customFormat="1" ht="17.100000000000001" customHeight="1" x14ac:dyDescent="0.25">
      <c r="A75" s="236">
        <v>63</v>
      </c>
      <c r="B75" s="237" t="s">
        <v>413</v>
      </c>
      <c r="C75" s="238">
        <v>15187.334322392935</v>
      </c>
      <c r="D75" s="238">
        <v>8564.9967825598596</v>
      </c>
      <c r="E75" s="238">
        <v>254.70529012235409</v>
      </c>
      <c r="F75" s="238">
        <f t="shared" si="0"/>
        <v>8819.7020726822138</v>
      </c>
      <c r="G75" s="238"/>
      <c r="H75" s="238">
        <v>254.70529012235409</v>
      </c>
      <c r="I75" s="238">
        <v>509.41058024470817</v>
      </c>
      <c r="J75" s="238">
        <f t="shared" si="1"/>
        <v>764.11587036706226</v>
      </c>
      <c r="K75" s="238"/>
      <c r="L75" s="238">
        <f t="shared" si="2"/>
        <v>5603.5163793436586</v>
      </c>
      <c r="M75" s="238">
        <f t="shared" si="3"/>
        <v>6367.6322497107212</v>
      </c>
      <c r="N75" s="50"/>
      <c r="O75" s="52"/>
    </row>
    <row r="76" spans="1:15" s="51" customFormat="1" ht="17.100000000000001" customHeight="1" x14ac:dyDescent="0.25">
      <c r="A76" s="236">
        <v>64</v>
      </c>
      <c r="B76" s="237" t="s">
        <v>816</v>
      </c>
      <c r="C76" s="238">
        <v>121.96422891398954</v>
      </c>
      <c r="D76" s="238">
        <v>121.96422891398953</v>
      </c>
      <c r="E76" s="238">
        <v>0</v>
      </c>
      <c r="F76" s="238">
        <f t="shared" si="0"/>
        <v>121.96422891398953</v>
      </c>
      <c r="G76" s="238"/>
      <c r="H76" s="238">
        <v>0</v>
      </c>
      <c r="I76" s="238">
        <v>0</v>
      </c>
      <c r="J76" s="238">
        <f t="shared" si="1"/>
        <v>0</v>
      </c>
      <c r="K76" s="238"/>
      <c r="L76" s="238">
        <f t="shared" si="2"/>
        <v>1.4210854715202004E-14</v>
      </c>
      <c r="M76" s="238">
        <f t="shared" si="3"/>
        <v>1.4210854715202004E-14</v>
      </c>
      <c r="N76" s="50"/>
      <c r="O76" s="52"/>
    </row>
    <row r="77" spans="1:15" s="51" customFormat="1" ht="17.100000000000001" customHeight="1" x14ac:dyDescent="0.25">
      <c r="A77" s="236">
        <v>65</v>
      </c>
      <c r="B77" s="237" t="s">
        <v>817</v>
      </c>
      <c r="C77" s="238">
        <v>1244.8112368537822</v>
      </c>
      <c r="D77" s="238">
        <v>1244.8112368537825</v>
      </c>
      <c r="E77" s="238">
        <v>0</v>
      </c>
      <c r="F77" s="238">
        <f t="shared" si="0"/>
        <v>1244.8112368537825</v>
      </c>
      <c r="G77" s="238"/>
      <c r="H77" s="238">
        <v>0</v>
      </c>
      <c r="I77" s="238">
        <v>0</v>
      </c>
      <c r="J77" s="238">
        <f t="shared" si="1"/>
        <v>0</v>
      </c>
      <c r="K77" s="238"/>
      <c r="L77" s="238">
        <f t="shared" si="2"/>
        <v>-2.2737367544323206E-13</v>
      </c>
      <c r="M77" s="238">
        <f t="shared" si="3"/>
        <v>-2.2737367544323206E-13</v>
      </c>
      <c r="N77" s="50"/>
      <c r="O77" s="52"/>
    </row>
    <row r="78" spans="1:15" s="51" customFormat="1" ht="17.100000000000001" customHeight="1" x14ac:dyDescent="0.25">
      <c r="A78" s="236">
        <v>66</v>
      </c>
      <c r="B78" s="237" t="s">
        <v>818</v>
      </c>
      <c r="C78" s="238">
        <v>1366.113023638871</v>
      </c>
      <c r="D78" s="238">
        <v>1366.113023638871</v>
      </c>
      <c r="E78" s="238">
        <v>0</v>
      </c>
      <c r="F78" s="238">
        <f t="shared" si="0"/>
        <v>1366.113023638871</v>
      </c>
      <c r="G78" s="238"/>
      <c r="H78" s="238">
        <v>0</v>
      </c>
      <c r="I78" s="238">
        <v>0</v>
      </c>
      <c r="J78" s="238">
        <f t="shared" si="1"/>
        <v>0</v>
      </c>
      <c r="K78" s="238"/>
      <c r="L78" s="238">
        <f t="shared" si="2"/>
        <v>0</v>
      </c>
      <c r="M78" s="238">
        <f t="shared" si="3"/>
        <v>0</v>
      </c>
      <c r="N78" s="50"/>
      <c r="O78" s="52"/>
    </row>
    <row r="79" spans="1:15" s="46" customFormat="1" ht="17.100000000000001" customHeight="1" x14ac:dyDescent="0.25">
      <c r="A79" s="236">
        <v>67</v>
      </c>
      <c r="B79" s="237" t="s">
        <v>819</v>
      </c>
      <c r="C79" s="238">
        <v>372.67498824808507</v>
      </c>
      <c r="D79" s="238">
        <v>372.67498824808513</v>
      </c>
      <c r="E79" s="238">
        <v>0</v>
      </c>
      <c r="F79" s="238">
        <f t="shared" si="0"/>
        <v>372.67498824808513</v>
      </c>
      <c r="G79" s="238"/>
      <c r="H79" s="238">
        <v>0</v>
      </c>
      <c r="I79" s="238">
        <v>0</v>
      </c>
      <c r="J79" s="238">
        <f t="shared" si="1"/>
        <v>0</v>
      </c>
      <c r="K79" s="238"/>
      <c r="L79" s="238">
        <f t="shared" si="2"/>
        <v>-5.6843418860808015E-14</v>
      </c>
      <c r="M79" s="238">
        <f t="shared" si="3"/>
        <v>-5.6843418860808015E-14</v>
      </c>
      <c r="N79" s="57"/>
      <c r="O79" s="52"/>
    </row>
    <row r="80" spans="1:15" s="51" customFormat="1" ht="17.100000000000001" customHeight="1" x14ac:dyDescent="0.25">
      <c r="A80" s="236">
        <v>68</v>
      </c>
      <c r="B80" s="237" t="s">
        <v>414</v>
      </c>
      <c r="C80" s="238">
        <v>1691.591360424303</v>
      </c>
      <c r="D80" s="238">
        <v>1564.3026548059865</v>
      </c>
      <c r="E80" s="238">
        <v>14.20836288906904</v>
      </c>
      <c r="F80" s="238">
        <f t="shared" ref="F80:F143" si="4">+D80+E80</f>
        <v>1578.5110176950557</v>
      </c>
      <c r="G80" s="238"/>
      <c r="H80" s="238">
        <v>16.89507020668697</v>
      </c>
      <c r="I80" s="238">
        <v>46.356805250524907</v>
      </c>
      <c r="J80" s="238">
        <f t="shared" ref="J80:J143" si="5">+H80+I80</f>
        <v>63.251875457211881</v>
      </c>
      <c r="K80" s="238"/>
      <c r="L80" s="238">
        <f>SUM(C80-F80-J80)</f>
        <v>49.828467272035496</v>
      </c>
      <c r="M80" s="238">
        <f t="shared" ref="M80:M143" si="6">J80+L80</f>
        <v>113.08034272924738</v>
      </c>
      <c r="N80" s="50"/>
      <c r="O80" s="52"/>
    </row>
    <row r="81" spans="1:15" s="51" customFormat="1" ht="17.100000000000001" customHeight="1" x14ac:dyDescent="0.25">
      <c r="A81" s="236">
        <v>69</v>
      </c>
      <c r="B81" s="237" t="s">
        <v>820</v>
      </c>
      <c r="C81" s="238">
        <v>605.14590982766151</v>
      </c>
      <c r="D81" s="238">
        <v>605.14590982766151</v>
      </c>
      <c r="E81" s="238">
        <v>0</v>
      </c>
      <c r="F81" s="238">
        <f t="shared" si="4"/>
        <v>605.14590982766151</v>
      </c>
      <c r="G81" s="238"/>
      <c r="H81" s="238">
        <v>0</v>
      </c>
      <c r="I81" s="238">
        <v>0</v>
      </c>
      <c r="J81" s="238">
        <f t="shared" si="5"/>
        <v>0</v>
      </c>
      <c r="K81" s="238"/>
      <c r="L81" s="238">
        <f>SUM(C81-F81-J81)</f>
        <v>0</v>
      </c>
      <c r="M81" s="238">
        <f t="shared" si="6"/>
        <v>0</v>
      </c>
      <c r="N81" s="50"/>
      <c r="O81" s="52"/>
    </row>
    <row r="82" spans="1:15" s="51" customFormat="1" ht="17.100000000000001" customHeight="1" x14ac:dyDescent="0.25">
      <c r="A82" s="236">
        <v>70</v>
      </c>
      <c r="B82" s="237" t="s">
        <v>821</v>
      </c>
      <c r="C82" s="238">
        <v>676.23690401749354</v>
      </c>
      <c r="D82" s="238">
        <v>676.23690401749343</v>
      </c>
      <c r="E82" s="238">
        <v>0</v>
      </c>
      <c r="F82" s="238">
        <f t="shared" si="4"/>
        <v>676.23690401749343</v>
      </c>
      <c r="G82" s="238"/>
      <c r="H82" s="238">
        <v>0</v>
      </c>
      <c r="I82" s="238">
        <v>0</v>
      </c>
      <c r="J82" s="238">
        <f t="shared" si="5"/>
        <v>0</v>
      </c>
      <c r="K82" s="238"/>
      <c r="L82" s="238">
        <f t="shared" ref="L82:L145" si="7">SUM(C82-F82-J82)</f>
        <v>1.1368683772161603E-13</v>
      </c>
      <c r="M82" s="238">
        <f t="shared" si="6"/>
        <v>1.1368683772161603E-13</v>
      </c>
      <c r="N82" s="50"/>
      <c r="O82" s="52"/>
    </row>
    <row r="83" spans="1:15" s="51" customFormat="1" ht="17.100000000000001" customHeight="1" x14ac:dyDescent="0.25">
      <c r="A83" s="236">
        <v>71</v>
      </c>
      <c r="B83" s="237" t="s">
        <v>822</v>
      </c>
      <c r="C83" s="238">
        <v>247.36238179051736</v>
      </c>
      <c r="D83" s="238">
        <v>247.36238179051742</v>
      </c>
      <c r="E83" s="238">
        <v>0</v>
      </c>
      <c r="F83" s="238">
        <f t="shared" si="4"/>
        <v>247.36238179051742</v>
      </c>
      <c r="G83" s="238"/>
      <c r="H83" s="238">
        <v>0</v>
      </c>
      <c r="I83" s="238">
        <v>0</v>
      </c>
      <c r="J83" s="238">
        <f t="shared" si="5"/>
        <v>0</v>
      </c>
      <c r="K83" s="238"/>
      <c r="L83" s="238">
        <f t="shared" si="7"/>
        <v>-5.6843418860808015E-14</v>
      </c>
      <c r="M83" s="238">
        <f t="shared" si="6"/>
        <v>-5.6843418860808015E-14</v>
      </c>
      <c r="N83" s="50"/>
      <c r="O83" s="52"/>
    </row>
    <row r="84" spans="1:15" s="51" customFormat="1" ht="17.100000000000001" customHeight="1" x14ac:dyDescent="0.25">
      <c r="A84" s="236">
        <v>72</v>
      </c>
      <c r="B84" s="237" t="s">
        <v>823</v>
      </c>
      <c r="C84" s="238">
        <v>563.19455711320632</v>
      </c>
      <c r="D84" s="238">
        <v>563.19455711320632</v>
      </c>
      <c r="E84" s="238">
        <v>0</v>
      </c>
      <c r="F84" s="238">
        <f t="shared" si="4"/>
        <v>563.19455711320632</v>
      </c>
      <c r="G84" s="238"/>
      <c r="H84" s="238">
        <v>0</v>
      </c>
      <c r="I84" s="238">
        <v>0</v>
      </c>
      <c r="J84" s="238">
        <f t="shared" si="5"/>
        <v>0</v>
      </c>
      <c r="K84" s="238"/>
      <c r="L84" s="238">
        <f t="shared" si="7"/>
        <v>0</v>
      </c>
      <c r="M84" s="238">
        <f t="shared" si="6"/>
        <v>0</v>
      </c>
      <c r="N84" s="50"/>
      <c r="O84" s="52"/>
    </row>
    <row r="85" spans="1:15" s="51" customFormat="1" ht="17.100000000000001" customHeight="1" x14ac:dyDescent="0.25">
      <c r="A85" s="236">
        <v>73</v>
      </c>
      <c r="B85" s="237" t="s">
        <v>824</v>
      </c>
      <c r="C85" s="238">
        <v>771.53743156049995</v>
      </c>
      <c r="D85" s="238">
        <v>771.53743156049973</v>
      </c>
      <c r="E85" s="238">
        <v>0</v>
      </c>
      <c r="F85" s="238">
        <f t="shared" si="4"/>
        <v>771.53743156049973</v>
      </c>
      <c r="G85" s="238"/>
      <c r="H85" s="238">
        <v>0</v>
      </c>
      <c r="I85" s="238">
        <v>0</v>
      </c>
      <c r="J85" s="238">
        <f t="shared" si="5"/>
        <v>0</v>
      </c>
      <c r="K85" s="238"/>
      <c r="L85" s="238">
        <f t="shared" si="7"/>
        <v>2.2737367544323206E-13</v>
      </c>
      <c r="M85" s="238">
        <f t="shared" si="6"/>
        <v>2.2737367544323206E-13</v>
      </c>
      <c r="N85" s="50"/>
      <c r="O85" s="52"/>
    </row>
    <row r="86" spans="1:15" s="51" customFormat="1" ht="17.100000000000001" customHeight="1" x14ac:dyDescent="0.25">
      <c r="A86" s="236">
        <v>74</v>
      </c>
      <c r="B86" s="237" t="s">
        <v>825</v>
      </c>
      <c r="C86" s="238">
        <v>115.67070170911158</v>
      </c>
      <c r="D86" s="238">
        <v>115.67070170911157</v>
      </c>
      <c r="E86" s="238">
        <v>0</v>
      </c>
      <c r="F86" s="238">
        <f t="shared" si="4"/>
        <v>115.67070170911157</v>
      </c>
      <c r="G86" s="238"/>
      <c r="H86" s="238">
        <v>0</v>
      </c>
      <c r="I86" s="238">
        <v>0</v>
      </c>
      <c r="J86" s="238">
        <f t="shared" si="5"/>
        <v>0</v>
      </c>
      <c r="K86" s="238"/>
      <c r="L86" s="238">
        <f t="shared" si="7"/>
        <v>1.4210854715202004E-14</v>
      </c>
      <c r="M86" s="238">
        <f t="shared" si="6"/>
        <v>1.4210854715202004E-14</v>
      </c>
      <c r="N86" s="50"/>
      <c r="O86" s="52"/>
    </row>
    <row r="87" spans="1:15" s="51" customFormat="1" ht="17.100000000000001" customHeight="1" x14ac:dyDescent="0.25">
      <c r="A87" s="236">
        <v>75</v>
      </c>
      <c r="B87" s="237" t="s">
        <v>826</v>
      </c>
      <c r="C87" s="238">
        <v>210.55078709602972</v>
      </c>
      <c r="D87" s="238">
        <v>210.55078709602972</v>
      </c>
      <c r="E87" s="238">
        <v>0</v>
      </c>
      <c r="F87" s="238">
        <f t="shared" si="4"/>
        <v>210.55078709602972</v>
      </c>
      <c r="G87" s="238"/>
      <c r="H87" s="238">
        <v>0</v>
      </c>
      <c r="I87" s="238">
        <v>0</v>
      </c>
      <c r="J87" s="238">
        <f t="shared" si="5"/>
        <v>0</v>
      </c>
      <c r="K87" s="238"/>
      <c r="L87" s="238">
        <f t="shared" si="7"/>
        <v>0</v>
      </c>
      <c r="M87" s="238">
        <f t="shared" si="6"/>
        <v>0</v>
      </c>
      <c r="N87" s="50"/>
      <c r="O87" s="52"/>
    </row>
    <row r="88" spans="1:15" s="51" customFormat="1" ht="17.100000000000001" customHeight="1" x14ac:dyDescent="0.25">
      <c r="A88" s="236">
        <v>76</v>
      </c>
      <c r="B88" s="237" t="s">
        <v>827</v>
      </c>
      <c r="C88" s="238">
        <v>341.94466899695743</v>
      </c>
      <c r="D88" s="238">
        <v>341.94466899695743</v>
      </c>
      <c r="E88" s="238">
        <v>0</v>
      </c>
      <c r="F88" s="238">
        <f t="shared" si="4"/>
        <v>341.94466899695743</v>
      </c>
      <c r="G88" s="238"/>
      <c r="H88" s="238">
        <v>0</v>
      </c>
      <c r="I88" s="238">
        <v>0</v>
      </c>
      <c r="J88" s="238">
        <f t="shared" si="5"/>
        <v>0</v>
      </c>
      <c r="K88" s="238"/>
      <c r="L88" s="238">
        <f t="shared" si="7"/>
        <v>0</v>
      </c>
      <c r="M88" s="238">
        <f t="shared" si="6"/>
        <v>0</v>
      </c>
      <c r="N88" s="50"/>
      <c r="O88" s="52"/>
    </row>
    <row r="89" spans="1:15" s="51" customFormat="1" ht="17.100000000000001" customHeight="1" x14ac:dyDescent="0.25">
      <c r="A89" s="236">
        <v>77</v>
      </c>
      <c r="B89" s="237" t="s">
        <v>828</v>
      </c>
      <c r="C89" s="238">
        <v>262.45563471622933</v>
      </c>
      <c r="D89" s="238">
        <v>262.45563471622933</v>
      </c>
      <c r="E89" s="238">
        <v>0</v>
      </c>
      <c r="F89" s="238">
        <f t="shared" si="4"/>
        <v>262.45563471622933</v>
      </c>
      <c r="G89" s="238"/>
      <c r="H89" s="238">
        <v>0</v>
      </c>
      <c r="I89" s="238">
        <v>0</v>
      </c>
      <c r="J89" s="238">
        <f t="shared" si="5"/>
        <v>0</v>
      </c>
      <c r="K89" s="238"/>
      <c r="L89" s="238">
        <f t="shared" si="7"/>
        <v>0</v>
      </c>
      <c r="M89" s="238">
        <f t="shared" si="6"/>
        <v>0</v>
      </c>
      <c r="N89" s="50"/>
      <c r="O89" s="52"/>
    </row>
    <row r="90" spans="1:15" s="51" customFormat="1" ht="17.100000000000001" customHeight="1" x14ac:dyDescent="0.25">
      <c r="A90" s="236">
        <v>78</v>
      </c>
      <c r="B90" s="237" t="s">
        <v>829</v>
      </c>
      <c r="C90" s="238">
        <v>4.4942236511420051</v>
      </c>
      <c r="D90" s="238">
        <v>4.4942236511420051</v>
      </c>
      <c r="E90" s="238">
        <v>0</v>
      </c>
      <c r="F90" s="238">
        <f t="shared" si="4"/>
        <v>4.4942236511420051</v>
      </c>
      <c r="G90" s="238"/>
      <c r="H90" s="238">
        <v>0</v>
      </c>
      <c r="I90" s="238">
        <v>0</v>
      </c>
      <c r="J90" s="238">
        <f t="shared" si="5"/>
        <v>0</v>
      </c>
      <c r="K90" s="238"/>
      <c r="L90" s="238">
        <f t="shared" si="7"/>
        <v>0</v>
      </c>
      <c r="M90" s="238">
        <f t="shared" si="6"/>
        <v>0</v>
      </c>
      <c r="N90" s="50"/>
      <c r="O90" s="52"/>
    </row>
    <row r="91" spans="1:15" s="51" customFormat="1" ht="17.100000000000001" customHeight="1" x14ac:dyDescent="0.25">
      <c r="A91" s="236">
        <v>79</v>
      </c>
      <c r="B91" s="237" t="s">
        <v>830</v>
      </c>
      <c r="C91" s="238">
        <v>2321.1930986019711</v>
      </c>
      <c r="D91" s="238">
        <v>2321.1930986019711</v>
      </c>
      <c r="E91" s="238">
        <v>0</v>
      </c>
      <c r="F91" s="238">
        <f t="shared" si="4"/>
        <v>2321.1930986019711</v>
      </c>
      <c r="G91" s="238"/>
      <c r="H91" s="238">
        <v>0</v>
      </c>
      <c r="I91" s="238">
        <v>0</v>
      </c>
      <c r="J91" s="238">
        <f t="shared" si="5"/>
        <v>0</v>
      </c>
      <c r="K91" s="238"/>
      <c r="L91" s="238">
        <f t="shared" si="7"/>
        <v>0</v>
      </c>
      <c r="M91" s="238">
        <f t="shared" si="6"/>
        <v>0</v>
      </c>
      <c r="N91" s="50"/>
      <c r="O91" s="52"/>
    </row>
    <row r="92" spans="1:15" s="51" customFormat="1" ht="17.100000000000001" customHeight="1" x14ac:dyDescent="0.25">
      <c r="A92" s="236">
        <v>80</v>
      </c>
      <c r="B92" s="237" t="s">
        <v>831</v>
      </c>
      <c r="C92" s="238">
        <v>537.35203499586817</v>
      </c>
      <c r="D92" s="238">
        <v>537.35203499586828</v>
      </c>
      <c r="E92" s="238">
        <v>0</v>
      </c>
      <c r="F92" s="238">
        <f t="shared" si="4"/>
        <v>537.35203499586828</v>
      </c>
      <c r="G92" s="238"/>
      <c r="H92" s="238">
        <v>0</v>
      </c>
      <c r="I92" s="238">
        <v>0</v>
      </c>
      <c r="J92" s="238">
        <f t="shared" si="5"/>
        <v>0</v>
      </c>
      <c r="K92" s="238"/>
      <c r="L92" s="238">
        <f t="shared" si="7"/>
        <v>-1.1368683772161603E-13</v>
      </c>
      <c r="M92" s="238">
        <f t="shared" si="6"/>
        <v>-1.1368683772161603E-13</v>
      </c>
      <c r="N92" s="50"/>
      <c r="O92" s="52"/>
    </row>
    <row r="93" spans="1:15" s="51" customFormat="1" ht="17.100000000000001" customHeight="1" x14ac:dyDescent="0.25">
      <c r="A93" s="236">
        <v>82</v>
      </c>
      <c r="B93" s="237" t="s">
        <v>832</v>
      </c>
      <c r="C93" s="238">
        <v>10.93286353989569</v>
      </c>
      <c r="D93" s="238">
        <v>10.932863539895688</v>
      </c>
      <c r="E93" s="238">
        <v>0</v>
      </c>
      <c r="F93" s="238">
        <f t="shared" si="4"/>
        <v>10.932863539895688</v>
      </c>
      <c r="G93" s="238"/>
      <c r="H93" s="238">
        <v>0</v>
      </c>
      <c r="I93" s="238">
        <v>0</v>
      </c>
      <c r="J93" s="238">
        <f t="shared" si="5"/>
        <v>0</v>
      </c>
      <c r="K93" s="238"/>
      <c r="L93" s="238">
        <f t="shared" si="7"/>
        <v>1.7763568394002505E-15</v>
      </c>
      <c r="M93" s="238">
        <f t="shared" si="6"/>
        <v>1.7763568394002505E-15</v>
      </c>
      <c r="N93" s="50"/>
      <c r="O93" s="52"/>
    </row>
    <row r="94" spans="1:15" s="51" customFormat="1" ht="17.100000000000001" customHeight="1" x14ac:dyDescent="0.25">
      <c r="A94" s="236">
        <v>83</v>
      </c>
      <c r="B94" s="237" t="s">
        <v>833</v>
      </c>
      <c r="C94" s="238">
        <v>16.678028892780556</v>
      </c>
      <c r="D94" s="238">
        <v>16.678028892780553</v>
      </c>
      <c r="E94" s="238">
        <v>0</v>
      </c>
      <c r="F94" s="238">
        <f t="shared" si="4"/>
        <v>16.678028892780553</v>
      </c>
      <c r="G94" s="238"/>
      <c r="H94" s="238">
        <v>0</v>
      </c>
      <c r="I94" s="238">
        <v>0</v>
      </c>
      <c r="J94" s="238">
        <f t="shared" si="5"/>
        <v>0</v>
      </c>
      <c r="K94" s="238"/>
      <c r="L94" s="238">
        <f t="shared" si="7"/>
        <v>3.5527136788005009E-15</v>
      </c>
      <c r="M94" s="238">
        <f t="shared" si="6"/>
        <v>3.5527136788005009E-15</v>
      </c>
      <c r="N94" s="50"/>
      <c r="O94" s="52"/>
    </row>
    <row r="95" spans="1:15" s="51" customFormat="1" ht="17.100000000000001" customHeight="1" x14ac:dyDescent="0.25">
      <c r="A95" s="236">
        <v>84</v>
      </c>
      <c r="B95" s="237" t="s">
        <v>834</v>
      </c>
      <c r="C95" s="238">
        <v>246.15424349999998</v>
      </c>
      <c r="D95" s="238">
        <v>246.15424349999998</v>
      </c>
      <c r="E95" s="238">
        <v>0</v>
      </c>
      <c r="F95" s="238">
        <f t="shared" si="4"/>
        <v>246.15424349999998</v>
      </c>
      <c r="G95" s="238"/>
      <c r="H95" s="238">
        <v>0</v>
      </c>
      <c r="I95" s="238">
        <v>0</v>
      </c>
      <c r="J95" s="238">
        <f t="shared" si="5"/>
        <v>0</v>
      </c>
      <c r="K95" s="238"/>
      <c r="L95" s="238">
        <f t="shared" si="7"/>
        <v>0</v>
      </c>
      <c r="M95" s="238">
        <f t="shared" si="6"/>
        <v>0</v>
      </c>
      <c r="N95" s="50"/>
      <c r="O95" s="52"/>
    </row>
    <row r="96" spans="1:15" s="51" customFormat="1" ht="17.100000000000001" customHeight="1" x14ac:dyDescent="0.25">
      <c r="A96" s="236">
        <v>87</v>
      </c>
      <c r="B96" s="237" t="s">
        <v>835</v>
      </c>
      <c r="C96" s="238">
        <v>896.49835451342665</v>
      </c>
      <c r="D96" s="238">
        <v>896.49835451342688</v>
      </c>
      <c r="E96" s="238">
        <v>0</v>
      </c>
      <c r="F96" s="238">
        <f t="shared" si="4"/>
        <v>896.49835451342688</v>
      </c>
      <c r="G96" s="238"/>
      <c r="H96" s="238">
        <v>0</v>
      </c>
      <c r="I96" s="238">
        <v>0</v>
      </c>
      <c r="J96" s="238">
        <f t="shared" si="5"/>
        <v>0</v>
      </c>
      <c r="K96" s="238"/>
      <c r="L96" s="238">
        <f t="shared" si="7"/>
        <v>-2.2737367544323206E-13</v>
      </c>
      <c r="M96" s="238">
        <f t="shared" si="6"/>
        <v>-2.2737367544323206E-13</v>
      </c>
      <c r="N96" s="50"/>
      <c r="O96" s="52"/>
    </row>
    <row r="97" spans="1:19" s="51" customFormat="1" ht="17.100000000000001" customHeight="1" x14ac:dyDescent="0.25">
      <c r="A97" s="236">
        <v>90</v>
      </c>
      <c r="B97" s="237" t="s">
        <v>836</v>
      </c>
      <c r="C97" s="238">
        <v>244.89695999999992</v>
      </c>
      <c r="D97" s="238">
        <v>244.89695999999995</v>
      </c>
      <c r="E97" s="238">
        <v>0</v>
      </c>
      <c r="F97" s="238">
        <f t="shared" si="4"/>
        <v>244.89695999999995</v>
      </c>
      <c r="G97" s="238"/>
      <c r="H97" s="238">
        <v>0</v>
      </c>
      <c r="I97" s="238">
        <v>0</v>
      </c>
      <c r="J97" s="238">
        <f t="shared" si="5"/>
        <v>0</v>
      </c>
      <c r="K97" s="238"/>
      <c r="L97" s="238">
        <f t="shared" si="7"/>
        <v>-2.8421709430404007E-14</v>
      </c>
      <c r="M97" s="238">
        <f t="shared" si="6"/>
        <v>-2.8421709430404007E-14</v>
      </c>
      <c r="N97" s="50"/>
      <c r="O97" s="52"/>
    </row>
    <row r="98" spans="1:19" s="51" customFormat="1" ht="17.100000000000001" customHeight="1" x14ac:dyDescent="0.25">
      <c r="A98" s="236">
        <v>91</v>
      </c>
      <c r="B98" s="237" t="s">
        <v>837</v>
      </c>
      <c r="C98" s="238">
        <v>209.83039389009403</v>
      </c>
      <c r="D98" s="238">
        <v>209.83039389009406</v>
      </c>
      <c r="E98" s="238">
        <v>0</v>
      </c>
      <c r="F98" s="238">
        <f t="shared" si="4"/>
        <v>209.83039389009406</v>
      </c>
      <c r="G98" s="238"/>
      <c r="H98" s="238">
        <v>0</v>
      </c>
      <c r="I98" s="238">
        <v>0</v>
      </c>
      <c r="J98" s="238">
        <f t="shared" si="5"/>
        <v>0</v>
      </c>
      <c r="K98" s="238"/>
      <c r="L98" s="238">
        <f t="shared" si="7"/>
        <v>-2.8421709430404007E-14</v>
      </c>
      <c r="M98" s="238">
        <f t="shared" si="6"/>
        <v>-2.8421709430404007E-14</v>
      </c>
      <c r="N98" s="50"/>
      <c r="O98" s="52"/>
    </row>
    <row r="99" spans="1:19" s="51" customFormat="1" ht="17.100000000000001" customHeight="1" x14ac:dyDescent="0.25">
      <c r="A99" s="236">
        <v>92</v>
      </c>
      <c r="B99" s="237" t="s">
        <v>838</v>
      </c>
      <c r="C99" s="238">
        <v>589.47448251537446</v>
      </c>
      <c r="D99" s="238">
        <v>589.47448251537435</v>
      </c>
      <c r="E99" s="238">
        <v>0</v>
      </c>
      <c r="F99" s="238">
        <f t="shared" si="4"/>
        <v>589.47448251537435</v>
      </c>
      <c r="G99" s="238"/>
      <c r="H99" s="238">
        <v>0</v>
      </c>
      <c r="I99" s="238">
        <v>0</v>
      </c>
      <c r="J99" s="238">
        <f t="shared" si="5"/>
        <v>0</v>
      </c>
      <c r="K99" s="238"/>
      <c r="L99" s="238">
        <f t="shared" si="7"/>
        <v>1.1368683772161603E-13</v>
      </c>
      <c r="M99" s="238">
        <f t="shared" si="6"/>
        <v>1.1368683772161603E-13</v>
      </c>
      <c r="N99" s="50"/>
      <c r="O99" s="52"/>
    </row>
    <row r="100" spans="1:19" s="51" customFormat="1" ht="17.100000000000001" customHeight="1" x14ac:dyDescent="0.25">
      <c r="A100" s="236">
        <v>93</v>
      </c>
      <c r="B100" s="237" t="s">
        <v>839</v>
      </c>
      <c r="C100" s="238">
        <v>316.48698604813706</v>
      </c>
      <c r="D100" s="238">
        <v>316.48698604813706</v>
      </c>
      <c r="E100" s="238">
        <v>0</v>
      </c>
      <c r="F100" s="238">
        <f t="shared" si="4"/>
        <v>316.48698604813706</v>
      </c>
      <c r="G100" s="238"/>
      <c r="H100" s="238">
        <v>0</v>
      </c>
      <c r="I100" s="238">
        <v>0</v>
      </c>
      <c r="J100" s="238">
        <f t="shared" si="5"/>
        <v>0</v>
      </c>
      <c r="K100" s="238"/>
      <c r="L100" s="238">
        <f t="shared" si="7"/>
        <v>0</v>
      </c>
      <c r="M100" s="238">
        <f t="shared" si="6"/>
        <v>0</v>
      </c>
      <c r="N100" s="50"/>
      <c r="O100" s="52"/>
    </row>
    <row r="101" spans="1:19" s="51" customFormat="1" ht="17.100000000000001" customHeight="1" x14ac:dyDescent="0.25">
      <c r="A101" s="236">
        <v>94</v>
      </c>
      <c r="B101" s="237" t="s">
        <v>840</v>
      </c>
      <c r="C101" s="238">
        <v>105.50248499999999</v>
      </c>
      <c r="D101" s="238">
        <v>105.50248499999999</v>
      </c>
      <c r="E101" s="238">
        <v>0</v>
      </c>
      <c r="F101" s="238">
        <f t="shared" si="4"/>
        <v>105.50248499999999</v>
      </c>
      <c r="G101" s="238"/>
      <c r="H101" s="238">
        <v>0</v>
      </c>
      <c r="I101" s="238">
        <v>0</v>
      </c>
      <c r="J101" s="238">
        <f t="shared" si="5"/>
        <v>0</v>
      </c>
      <c r="K101" s="238"/>
      <c r="L101" s="238">
        <f t="shared" si="7"/>
        <v>0</v>
      </c>
      <c r="M101" s="238">
        <f t="shared" si="6"/>
        <v>0</v>
      </c>
      <c r="N101" s="50"/>
      <c r="O101" s="52"/>
    </row>
    <row r="102" spans="1:19" s="51" customFormat="1" ht="17.100000000000001" customHeight="1" x14ac:dyDescent="0.25">
      <c r="A102" s="236">
        <v>95</v>
      </c>
      <c r="B102" s="237" t="s">
        <v>841</v>
      </c>
      <c r="C102" s="238">
        <v>140.37642981451722</v>
      </c>
      <c r="D102" s="238">
        <v>140.37642981451719</v>
      </c>
      <c r="E102" s="238">
        <v>0</v>
      </c>
      <c r="F102" s="238">
        <f t="shared" si="4"/>
        <v>140.37642981451719</v>
      </c>
      <c r="G102" s="238"/>
      <c r="H102" s="238">
        <v>0</v>
      </c>
      <c r="I102" s="238">
        <v>0</v>
      </c>
      <c r="J102" s="238">
        <f t="shared" si="5"/>
        <v>0</v>
      </c>
      <c r="K102" s="238"/>
      <c r="L102" s="238">
        <f t="shared" si="7"/>
        <v>2.8421709430404007E-14</v>
      </c>
      <c r="M102" s="238">
        <f t="shared" si="6"/>
        <v>2.8421709430404007E-14</v>
      </c>
      <c r="N102" s="50"/>
      <c r="O102" s="52"/>
    </row>
    <row r="103" spans="1:19" s="51" customFormat="1" ht="17.100000000000001" customHeight="1" x14ac:dyDescent="0.25">
      <c r="A103" s="236">
        <v>98</v>
      </c>
      <c r="B103" s="237" t="s">
        <v>842</v>
      </c>
      <c r="C103" s="238">
        <v>63.399598096898544</v>
      </c>
      <c r="D103" s="238">
        <v>63.399598096898544</v>
      </c>
      <c r="E103" s="238">
        <v>0</v>
      </c>
      <c r="F103" s="238">
        <f t="shared" si="4"/>
        <v>63.399598096898544</v>
      </c>
      <c r="G103" s="238"/>
      <c r="H103" s="238">
        <v>0</v>
      </c>
      <c r="I103" s="238">
        <v>0</v>
      </c>
      <c r="J103" s="238">
        <f t="shared" si="5"/>
        <v>0</v>
      </c>
      <c r="K103" s="238"/>
      <c r="L103" s="238">
        <f t="shared" si="7"/>
        <v>0</v>
      </c>
      <c r="M103" s="238">
        <f t="shared" si="6"/>
        <v>0</v>
      </c>
      <c r="N103" s="50"/>
      <c r="O103" s="52"/>
    </row>
    <row r="104" spans="1:19" s="51" customFormat="1" ht="17.100000000000001" customHeight="1" x14ac:dyDescent="0.25">
      <c r="A104" s="236">
        <v>99</v>
      </c>
      <c r="B104" s="237" t="s">
        <v>843</v>
      </c>
      <c r="C104" s="238">
        <v>816.59621401957793</v>
      </c>
      <c r="D104" s="238">
        <v>816.59621401957804</v>
      </c>
      <c r="E104" s="238">
        <v>0</v>
      </c>
      <c r="F104" s="238">
        <f t="shared" si="4"/>
        <v>816.59621401957804</v>
      </c>
      <c r="G104" s="238"/>
      <c r="H104" s="238">
        <v>0</v>
      </c>
      <c r="I104" s="238">
        <v>0</v>
      </c>
      <c r="J104" s="238">
        <f t="shared" si="5"/>
        <v>0</v>
      </c>
      <c r="K104" s="238"/>
      <c r="L104" s="238">
        <f t="shared" si="7"/>
        <v>-1.1368683772161603E-13</v>
      </c>
      <c r="M104" s="238">
        <f t="shared" si="6"/>
        <v>-1.1368683772161603E-13</v>
      </c>
      <c r="N104" s="50"/>
      <c r="O104" s="52"/>
    </row>
    <row r="105" spans="1:19" s="51" customFormat="1" ht="17.100000000000001" customHeight="1" x14ac:dyDescent="0.25">
      <c r="A105" s="236">
        <v>100</v>
      </c>
      <c r="B105" s="237" t="s">
        <v>844</v>
      </c>
      <c r="C105" s="238">
        <v>1450.7793339027676</v>
      </c>
      <c r="D105" s="238">
        <v>1450.7793339027676</v>
      </c>
      <c r="E105" s="238">
        <v>0</v>
      </c>
      <c r="F105" s="238">
        <f t="shared" si="4"/>
        <v>1450.7793339027676</v>
      </c>
      <c r="G105" s="238"/>
      <c r="H105" s="238">
        <v>0</v>
      </c>
      <c r="I105" s="238">
        <v>0</v>
      </c>
      <c r="J105" s="238">
        <f t="shared" si="5"/>
        <v>0</v>
      </c>
      <c r="K105" s="238"/>
      <c r="L105" s="238">
        <f t="shared" si="7"/>
        <v>0</v>
      </c>
      <c r="M105" s="238">
        <f t="shared" si="6"/>
        <v>0</v>
      </c>
      <c r="N105" s="50"/>
      <c r="O105" s="52"/>
    </row>
    <row r="106" spans="1:19" s="53" customFormat="1" ht="17.100000000000001" customHeight="1" x14ac:dyDescent="0.25">
      <c r="A106" s="236">
        <v>101</v>
      </c>
      <c r="B106" s="237" t="s">
        <v>845</v>
      </c>
      <c r="C106" s="238">
        <v>508.08220493228475</v>
      </c>
      <c r="D106" s="238">
        <v>508.08220493228498</v>
      </c>
      <c r="E106" s="238">
        <v>0</v>
      </c>
      <c r="F106" s="238">
        <f t="shared" si="4"/>
        <v>508.08220493228498</v>
      </c>
      <c r="G106" s="238"/>
      <c r="H106" s="238">
        <v>0</v>
      </c>
      <c r="I106" s="238">
        <v>0</v>
      </c>
      <c r="J106" s="238">
        <f t="shared" si="5"/>
        <v>0</v>
      </c>
      <c r="K106" s="238"/>
      <c r="L106" s="238">
        <f t="shared" si="7"/>
        <v>-2.2737367544323206E-13</v>
      </c>
      <c r="M106" s="238">
        <f t="shared" si="6"/>
        <v>-2.2737367544323206E-13</v>
      </c>
      <c r="N106" s="50"/>
      <c r="O106" s="52"/>
      <c r="P106" s="51"/>
      <c r="Q106" s="51"/>
      <c r="R106" s="51"/>
      <c r="S106" s="51"/>
    </row>
    <row r="107" spans="1:19" s="51" customFormat="1" ht="17.100000000000001" customHeight="1" x14ac:dyDescent="0.25">
      <c r="A107" s="236">
        <v>102</v>
      </c>
      <c r="B107" s="237" t="s">
        <v>846</v>
      </c>
      <c r="C107" s="238">
        <v>351.48311453989379</v>
      </c>
      <c r="D107" s="238">
        <v>351.48311453989379</v>
      </c>
      <c r="E107" s="238">
        <v>0</v>
      </c>
      <c r="F107" s="238">
        <f t="shared" si="4"/>
        <v>351.48311453989379</v>
      </c>
      <c r="G107" s="238"/>
      <c r="H107" s="238">
        <v>0</v>
      </c>
      <c r="I107" s="238">
        <v>0</v>
      </c>
      <c r="J107" s="238">
        <f t="shared" si="5"/>
        <v>0</v>
      </c>
      <c r="K107" s="238"/>
      <c r="L107" s="238">
        <f t="shared" si="7"/>
        <v>0</v>
      </c>
      <c r="M107" s="238">
        <f t="shared" si="6"/>
        <v>0</v>
      </c>
      <c r="N107" s="50"/>
      <c r="O107" s="52"/>
    </row>
    <row r="108" spans="1:19" s="51" customFormat="1" ht="17.100000000000001" customHeight="1" x14ac:dyDescent="0.25">
      <c r="A108" s="236">
        <v>103</v>
      </c>
      <c r="B108" s="237" t="s">
        <v>847</v>
      </c>
      <c r="C108" s="238">
        <v>121.92282561860804</v>
      </c>
      <c r="D108" s="238">
        <v>121.92282561860802</v>
      </c>
      <c r="E108" s="238">
        <v>0</v>
      </c>
      <c r="F108" s="238">
        <f t="shared" si="4"/>
        <v>121.92282561860802</v>
      </c>
      <c r="G108" s="238"/>
      <c r="H108" s="238">
        <v>0</v>
      </c>
      <c r="I108" s="238">
        <v>0</v>
      </c>
      <c r="J108" s="238">
        <f t="shared" si="5"/>
        <v>0</v>
      </c>
      <c r="K108" s="238"/>
      <c r="L108" s="238">
        <f t="shared" si="7"/>
        <v>2.8421709430404007E-14</v>
      </c>
      <c r="M108" s="238">
        <f t="shared" si="6"/>
        <v>2.8421709430404007E-14</v>
      </c>
      <c r="N108" s="50"/>
      <c r="O108" s="52"/>
    </row>
    <row r="109" spans="1:19" s="51" customFormat="1" ht="17.100000000000001" customHeight="1" x14ac:dyDescent="0.25">
      <c r="A109" s="236">
        <v>104</v>
      </c>
      <c r="B109" s="239" t="s">
        <v>415</v>
      </c>
      <c r="C109" s="238">
        <v>3394.3685492351715</v>
      </c>
      <c r="D109" s="238">
        <v>3243.6638571502294</v>
      </c>
      <c r="E109" s="238">
        <v>0.7165173520040331</v>
      </c>
      <c r="F109" s="238">
        <f t="shared" si="4"/>
        <v>3244.3803745022333</v>
      </c>
      <c r="G109" s="238"/>
      <c r="H109" s="238">
        <v>9.4689618362068568</v>
      </c>
      <c r="I109" s="238">
        <v>10.185322791903065</v>
      </c>
      <c r="J109" s="238">
        <f t="shared" si="5"/>
        <v>19.65428462810992</v>
      </c>
      <c r="K109" s="238"/>
      <c r="L109" s="238">
        <f t="shared" si="7"/>
        <v>130.3338901048283</v>
      </c>
      <c r="M109" s="238">
        <f t="shared" si="6"/>
        <v>149.98817473293821</v>
      </c>
      <c r="N109" s="50"/>
      <c r="O109" s="52"/>
    </row>
    <row r="110" spans="1:19" s="51" customFormat="1" ht="17.100000000000001" customHeight="1" x14ac:dyDescent="0.25">
      <c r="A110" s="236">
        <v>105</v>
      </c>
      <c r="B110" s="237" t="s">
        <v>848</v>
      </c>
      <c r="C110" s="238">
        <v>1848.7459825397236</v>
      </c>
      <c r="D110" s="238">
        <v>1848.7459825397236</v>
      </c>
      <c r="E110" s="238">
        <v>0</v>
      </c>
      <c r="F110" s="238">
        <f t="shared" si="4"/>
        <v>1848.7459825397236</v>
      </c>
      <c r="G110" s="238"/>
      <c r="H110" s="238">
        <v>0</v>
      </c>
      <c r="I110" s="238">
        <v>0</v>
      </c>
      <c r="J110" s="238">
        <f t="shared" si="5"/>
        <v>0</v>
      </c>
      <c r="K110" s="238"/>
      <c r="L110" s="238">
        <f t="shared" si="7"/>
        <v>0</v>
      </c>
      <c r="M110" s="238">
        <f t="shared" si="6"/>
        <v>0</v>
      </c>
      <c r="N110" s="50"/>
      <c r="O110" s="52"/>
    </row>
    <row r="111" spans="1:19" s="51" customFormat="1" ht="17.100000000000001" customHeight="1" x14ac:dyDescent="0.25">
      <c r="A111" s="236">
        <v>106</v>
      </c>
      <c r="B111" s="237" t="s">
        <v>849</v>
      </c>
      <c r="C111" s="238">
        <v>1357.4335971649461</v>
      </c>
      <c r="D111" s="238">
        <v>1357.4335971649461</v>
      </c>
      <c r="E111" s="238">
        <v>0</v>
      </c>
      <c r="F111" s="238">
        <f t="shared" si="4"/>
        <v>1357.4335971649461</v>
      </c>
      <c r="G111" s="238"/>
      <c r="H111" s="238">
        <v>0</v>
      </c>
      <c r="I111" s="238">
        <v>0</v>
      </c>
      <c r="J111" s="238">
        <f t="shared" si="5"/>
        <v>0</v>
      </c>
      <c r="K111" s="238"/>
      <c r="L111" s="238">
        <f t="shared" si="7"/>
        <v>0</v>
      </c>
      <c r="M111" s="238">
        <f t="shared" si="6"/>
        <v>0</v>
      </c>
      <c r="N111" s="50"/>
      <c r="O111" s="52"/>
    </row>
    <row r="112" spans="1:19" s="51" customFormat="1" ht="17.100000000000001" customHeight="1" x14ac:dyDescent="0.25">
      <c r="A112" s="236">
        <v>107</v>
      </c>
      <c r="B112" s="237" t="s">
        <v>850</v>
      </c>
      <c r="C112" s="238">
        <v>1102.2317820305</v>
      </c>
      <c r="D112" s="238">
        <v>1102.2317820305</v>
      </c>
      <c r="E112" s="238">
        <v>0</v>
      </c>
      <c r="F112" s="238">
        <f t="shared" si="4"/>
        <v>1102.2317820305</v>
      </c>
      <c r="G112" s="238"/>
      <c r="H112" s="238">
        <v>0</v>
      </c>
      <c r="I112" s="238">
        <v>0</v>
      </c>
      <c r="J112" s="238">
        <f t="shared" si="5"/>
        <v>0</v>
      </c>
      <c r="K112" s="238"/>
      <c r="L112" s="238">
        <f t="shared" si="7"/>
        <v>0</v>
      </c>
      <c r="M112" s="238">
        <f t="shared" si="6"/>
        <v>0</v>
      </c>
      <c r="N112" s="50"/>
      <c r="O112" s="52"/>
    </row>
    <row r="113" spans="1:15" s="51" customFormat="1" ht="17.100000000000001" customHeight="1" x14ac:dyDescent="0.25">
      <c r="A113" s="236">
        <v>108</v>
      </c>
      <c r="B113" s="237" t="s">
        <v>851</v>
      </c>
      <c r="C113" s="238">
        <v>624.29696621057974</v>
      </c>
      <c r="D113" s="238">
        <v>624.29696621057974</v>
      </c>
      <c r="E113" s="238">
        <v>0</v>
      </c>
      <c r="F113" s="238">
        <f t="shared" si="4"/>
        <v>624.29696621057974</v>
      </c>
      <c r="G113" s="238"/>
      <c r="H113" s="238">
        <v>0</v>
      </c>
      <c r="I113" s="238">
        <v>0</v>
      </c>
      <c r="J113" s="238">
        <f t="shared" si="5"/>
        <v>0</v>
      </c>
      <c r="K113" s="238"/>
      <c r="L113" s="238">
        <f t="shared" si="7"/>
        <v>0</v>
      </c>
      <c r="M113" s="238">
        <f t="shared" si="6"/>
        <v>0</v>
      </c>
      <c r="N113" s="50"/>
      <c r="O113" s="52"/>
    </row>
    <row r="114" spans="1:15" s="46" customFormat="1" ht="17.100000000000001" customHeight="1" x14ac:dyDescent="0.25">
      <c r="A114" s="236">
        <v>110</v>
      </c>
      <c r="B114" s="237" t="s">
        <v>852</v>
      </c>
      <c r="C114" s="238">
        <v>95.683326249750181</v>
      </c>
      <c r="D114" s="238">
        <v>95.683326249750166</v>
      </c>
      <c r="E114" s="238">
        <v>0</v>
      </c>
      <c r="F114" s="238">
        <f t="shared" si="4"/>
        <v>95.683326249750166</v>
      </c>
      <c r="G114" s="238"/>
      <c r="H114" s="238">
        <v>0</v>
      </c>
      <c r="I114" s="238">
        <v>0</v>
      </c>
      <c r="J114" s="238">
        <f t="shared" si="5"/>
        <v>0</v>
      </c>
      <c r="K114" s="238"/>
      <c r="L114" s="238">
        <f t="shared" si="7"/>
        <v>1.4210854715202004E-14</v>
      </c>
      <c r="M114" s="238">
        <f t="shared" si="6"/>
        <v>1.4210854715202004E-14</v>
      </c>
      <c r="N114" s="57"/>
      <c r="O114" s="52"/>
    </row>
    <row r="115" spans="1:15" s="51" customFormat="1" ht="17.100000000000001" customHeight="1" x14ac:dyDescent="0.25">
      <c r="A115" s="236">
        <v>111</v>
      </c>
      <c r="B115" s="237" t="s">
        <v>853</v>
      </c>
      <c r="C115" s="238">
        <v>573.49596552049991</v>
      </c>
      <c r="D115" s="238">
        <v>573.49596552050002</v>
      </c>
      <c r="E115" s="238">
        <v>0</v>
      </c>
      <c r="F115" s="238">
        <f t="shared" si="4"/>
        <v>573.49596552050002</v>
      </c>
      <c r="G115" s="238"/>
      <c r="H115" s="238">
        <v>0</v>
      </c>
      <c r="I115" s="238">
        <v>0</v>
      </c>
      <c r="J115" s="238">
        <f t="shared" si="5"/>
        <v>0</v>
      </c>
      <c r="K115" s="238"/>
      <c r="L115" s="238">
        <f t="shared" si="7"/>
        <v>-1.1368683772161603E-13</v>
      </c>
      <c r="M115" s="238">
        <f t="shared" si="6"/>
        <v>-1.1368683772161603E-13</v>
      </c>
      <c r="N115" s="50"/>
      <c r="O115" s="52"/>
    </row>
    <row r="116" spans="1:15" s="51" customFormat="1" ht="17.100000000000001" customHeight="1" x14ac:dyDescent="0.25">
      <c r="A116" s="236">
        <v>112</v>
      </c>
      <c r="B116" s="237" t="s">
        <v>854</v>
      </c>
      <c r="C116" s="238">
        <v>249.44805183863411</v>
      </c>
      <c r="D116" s="238">
        <v>249.44805183863411</v>
      </c>
      <c r="E116" s="238">
        <v>0</v>
      </c>
      <c r="F116" s="238">
        <f t="shared" si="4"/>
        <v>249.44805183863411</v>
      </c>
      <c r="G116" s="238"/>
      <c r="H116" s="238">
        <v>0</v>
      </c>
      <c r="I116" s="238">
        <v>0</v>
      </c>
      <c r="J116" s="238">
        <f t="shared" si="5"/>
        <v>0</v>
      </c>
      <c r="K116" s="238"/>
      <c r="L116" s="238">
        <f t="shared" si="7"/>
        <v>0</v>
      </c>
      <c r="M116" s="238">
        <f t="shared" si="6"/>
        <v>0</v>
      </c>
      <c r="N116" s="50"/>
      <c r="O116" s="52"/>
    </row>
    <row r="117" spans="1:15" s="51" customFormat="1" ht="17.100000000000001" customHeight="1" x14ac:dyDescent="0.25">
      <c r="A117" s="236">
        <v>113</v>
      </c>
      <c r="B117" s="237" t="s">
        <v>855</v>
      </c>
      <c r="C117" s="238">
        <v>653.21924174288085</v>
      </c>
      <c r="D117" s="238">
        <v>653.21924174288085</v>
      </c>
      <c r="E117" s="238">
        <v>0</v>
      </c>
      <c r="F117" s="238">
        <f t="shared" si="4"/>
        <v>653.21924174288085</v>
      </c>
      <c r="G117" s="238"/>
      <c r="H117" s="238">
        <v>0</v>
      </c>
      <c r="I117" s="238">
        <v>0</v>
      </c>
      <c r="J117" s="238">
        <f t="shared" si="5"/>
        <v>0</v>
      </c>
      <c r="K117" s="238"/>
      <c r="L117" s="238">
        <f t="shared" si="7"/>
        <v>0</v>
      </c>
      <c r="M117" s="238">
        <f t="shared" si="6"/>
        <v>0</v>
      </c>
      <c r="N117" s="50"/>
      <c r="O117" s="52"/>
    </row>
    <row r="118" spans="1:15" s="51" customFormat="1" ht="17.100000000000001" customHeight="1" x14ac:dyDescent="0.25">
      <c r="A118" s="236">
        <v>114</v>
      </c>
      <c r="B118" s="237" t="s">
        <v>856</v>
      </c>
      <c r="C118" s="238">
        <v>556.66683033217123</v>
      </c>
      <c r="D118" s="238">
        <v>556.66683033217123</v>
      </c>
      <c r="E118" s="238">
        <v>0</v>
      </c>
      <c r="F118" s="238">
        <f t="shared" si="4"/>
        <v>556.66683033217123</v>
      </c>
      <c r="G118" s="238"/>
      <c r="H118" s="238">
        <v>0</v>
      </c>
      <c r="I118" s="238">
        <v>0</v>
      </c>
      <c r="J118" s="238">
        <f t="shared" si="5"/>
        <v>0</v>
      </c>
      <c r="K118" s="238"/>
      <c r="L118" s="238">
        <f t="shared" si="7"/>
        <v>0</v>
      </c>
      <c r="M118" s="238">
        <f t="shared" si="6"/>
        <v>0</v>
      </c>
      <c r="N118" s="50"/>
      <c r="O118" s="52"/>
    </row>
    <row r="119" spans="1:15" s="51" customFormat="1" ht="17.100000000000001" customHeight="1" x14ac:dyDescent="0.25">
      <c r="A119" s="236">
        <v>117</v>
      </c>
      <c r="B119" s="237" t="s">
        <v>857</v>
      </c>
      <c r="C119" s="238">
        <v>805.39030000000002</v>
      </c>
      <c r="D119" s="238">
        <v>805.39029999999991</v>
      </c>
      <c r="E119" s="238">
        <v>0</v>
      </c>
      <c r="F119" s="238">
        <f t="shared" si="4"/>
        <v>805.39029999999991</v>
      </c>
      <c r="G119" s="238"/>
      <c r="H119" s="238">
        <v>0</v>
      </c>
      <c r="I119" s="238">
        <v>0</v>
      </c>
      <c r="J119" s="238">
        <f t="shared" si="5"/>
        <v>0</v>
      </c>
      <c r="K119" s="238"/>
      <c r="L119" s="238">
        <f t="shared" si="7"/>
        <v>1.1368683772161603E-13</v>
      </c>
      <c r="M119" s="238">
        <f t="shared" si="6"/>
        <v>1.1368683772161603E-13</v>
      </c>
      <c r="N119" s="50"/>
      <c r="O119" s="52"/>
    </row>
    <row r="120" spans="1:15" s="51" customFormat="1" ht="17.100000000000001" customHeight="1" x14ac:dyDescent="0.25">
      <c r="A120" s="236">
        <v>118</v>
      </c>
      <c r="B120" s="237" t="s">
        <v>858</v>
      </c>
      <c r="C120" s="238">
        <v>375.79902249849863</v>
      </c>
      <c r="D120" s="238">
        <v>375.79902249849869</v>
      </c>
      <c r="E120" s="238">
        <v>0</v>
      </c>
      <c r="F120" s="238">
        <f t="shared" si="4"/>
        <v>375.79902249849869</v>
      </c>
      <c r="G120" s="238"/>
      <c r="H120" s="238">
        <v>0</v>
      </c>
      <c r="I120" s="238">
        <v>0</v>
      </c>
      <c r="J120" s="238">
        <f t="shared" si="5"/>
        <v>0</v>
      </c>
      <c r="K120" s="238"/>
      <c r="L120" s="238">
        <f t="shared" si="7"/>
        <v>-5.6843418860808015E-14</v>
      </c>
      <c r="M120" s="238">
        <f t="shared" si="6"/>
        <v>-5.6843418860808015E-14</v>
      </c>
      <c r="N120" s="50"/>
      <c r="O120" s="52"/>
    </row>
    <row r="121" spans="1:15" s="51" customFormat="1" ht="17.100000000000001" customHeight="1" x14ac:dyDescent="0.25">
      <c r="A121" s="236">
        <v>122</v>
      </c>
      <c r="B121" s="237" t="s">
        <v>859</v>
      </c>
      <c r="C121" s="238">
        <v>196.87730403539584</v>
      </c>
      <c r="D121" s="238">
        <v>196.87730403539592</v>
      </c>
      <c r="E121" s="238">
        <v>0</v>
      </c>
      <c r="F121" s="238">
        <f t="shared" si="4"/>
        <v>196.87730403539592</v>
      </c>
      <c r="G121" s="238"/>
      <c r="H121" s="238">
        <v>0</v>
      </c>
      <c r="I121" s="238">
        <v>0</v>
      </c>
      <c r="J121" s="238">
        <f t="shared" si="5"/>
        <v>0</v>
      </c>
      <c r="K121" s="238"/>
      <c r="L121" s="238">
        <f t="shared" si="7"/>
        <v>-8.5265128291212022E-14</v>
      </c>
      <c r="M121" s="238">
        <f t="shared" si="6"/>
        <v>-8.5265128291212022E-14</v>
      </c>
      <c r="N121" s="50"/>
      <c r="O121" s="52"/>
    </row>
    <row r="122" spans="1:15" s="51" customFormat="1" ht="17.100000000000001" customHeight="1" x14ac:dyDescent="0.25">
      <c r="A122" s="236">
        <v>123</v>
      </c>
      <c r="B122" s="237" t="s">
        <v>860</v>
      </c>
      <c r="C122" s="238">
        <v>96.54075653726801</v>
      </c>
      <c r="D122" s="238">
        <v>96.540756537268024</v>
      </c>
      <c r="E122" s="238">
        <v>0</v>
      </c>
      <c r="F122" s="238">
        <f t="shared" si="4"/>
        <v>96.540756537268024</v>
      </c>
      <c r="G122" s="238"/>
      <c r="H122" s="238">
        <v>0</v>
      </c>
      <c r="I122" s="238">
        <v>0</v>
      </c>
      <c r="J122" s="238">
        <f t="shared" si="5"/>
        <v>0</v>
      </c>
      <c r="K122" s="238"/>
      <c r="L122" s="238">
        <f t="shared" si="7"/>
        <v>-1.4210854715202004E-14</v>
      </c>
      <c r="M122" s="238">
        <f t="shared" si="6"/>
        <v>-1.4210854715202004E-14</v>
      </c>
      <c r="N122" s="50"/>
      <c r="O122" s="52"/>
    </row>
    <row r="123" spans="1:15" s="51" customFormat="1" ht="17.100000000000001" customHeight="1" x14ac:dyDescent="0.25">
      <c r="A123" s="236">
        <v>124</v>
      </c>
      <c r="B123" s="237" t="s">
        <v>861</v>
      </c>
      <c r="C123" s="238">
        <v>980.36508769053103</v>
      </c>
      <c r="D123" s="238">
        <v>980.36508769053125</v>
      </c>
      <c r="E123" s="238">
        <v>0</v>
      </c>
      <c r="F123" s="238">
        <f t="shared" si="4"/>
        <v>980.36508769053125</v>
      </c>
      <c r="G123" s="238"/>
      <c r="H123" s="238">
        <v>0</v>
      </c>
      <c r="I123" s="238">
        <v>0</v>
      </c>
      <c r="J123" s="238">
        <f t="shared" si="5"/>
        <v>0</v>
      </c>
      <c r="K123" s="238"/>
      <c r="L123" s="238">
        <f t="shared" si="7"/>
        <v>-2.2737367544323206E-13</v>
      </c>
      <c r="M123" s="238">
        <f t="shared" si="6"/>
        <v>-2.2737367544323206E-13</v>
      </c>
      <c r="N123" s="50"/>
      <c r="O123" s="52"/>
    </row>
    <row r="124" spans="1:15" s="51" customFormat="1" ht="17.100000000000001" customHeight="1" x14ac:dyDescent="0.25">
      <c r="A124" s="236">
        <v>126</v>
      </c>
      <c r="B124" s="237" t="s">
        <v>862</v>
      </c>
      <c r="C124" s="238">
        <v>1539.4370799602034</v>
      </c>
      <c r="D124" s="238">
        <v>1539.4370799602036</v>
      </c>
      <c r="E124" s="238">
        <v>0</v>
      </c>
      <c r="F124" s="238">
        <f t="shared" si="4"/>
        <v>1539.4370799602036</v>
      </c>
      <c r="G124" s="238"/>
      <c r="H124" s="238">
        <v>0</v>
      </c>
      <c r="I124" s="238">
        <v>0</v>
      </c>
      <c r="J124" s="238">
        <f t="shared" si="5"/>
        <v>0</v>
      </c>
      <c r="K124" s="238"/>
      <c r="L124" s="238">
        <f t="shared" si="7"/>
        <v>-2.2737367544323206E-13</v>
      </c>
      <c r="M124" s="238">
        <f t="shared" si="6"/>
        <v>-2.2737367544323206E-13</v>
      </c>
      <c r="N124" s="50"/>
      <c r="O124" s="52"/>
    </row>
    <row r="125" spans="1:15" s="51" customFormat="1" ht="17.100000000000001" customHeight="1" x14ac:dyDescent="0.25">
      <c r="A125" s="236">
        <v>127</v>
      </c>
      <c r="B125" s="237" t="s">
        <v>863</v>
      </c>
      <c r="C125" s="238">
        <v>1298.3925317280984</v>
      </c>
      <c r="D125" s="238">
        <v>1298.3925317280991</v>
      </c>
      <c r="E125" s="238">
        <v>0</v>
      </c>
      <c r="F125" s="238">
        <f t="shared" si="4"/>
        <v>1298.3925317280991</v>
      </c>
      <c r="G125" s="238"/>
      <c r="H125" s="238">
        <v>0</v>
      </c>
      <c r="I125" s="238">
        <v>0</v>
      </c>
      <c r="J125" s="238">
        <f t="shared" si="5"/>
        <v>0</v>
      </c>
      <c r="K125" s="238"/>
      <c r="L125" s="238">
        <f t="shared" si="7"/>
        <v>-6.8212102632969618E-13</v>
      </c>
      <c r="M125" s="238">
        <f t="shared" si="6"/>
        <v>-6.8212102632969618E-13</v>
      </c>
      <c r="N125" s="50"/>
      <c r="O125" s="52"/>
    </row>
    <row r="126" spans="1:15" s="51" customFormat="1" ht="17.100000000000001" customHeight="1" x14ac:dyDescent="0.25">
      <c r="A126" s="236">
        <v>128</v>
      </c>
      <c r="B126" s="237" t="s">
        <v>864</v>
      </c>
      <c r="C126" s="238">
        <v>1210.8404706434956</v>
      </c>
      <c r="D126" s="238">
        <v>1210.840470643496</v>
      </c>
      <c r="E126" s="238">
        <v>0</v>
      </c>
      <c r="F126" s="238">
        <f t="shared" si="4"/>
        <v>1210.840470643496</v>
      </c>
      <c r="G126" s="238"/>
      <c r="H126" s="238">
        <v>0</v>
      </c>
      <c r="I126" s="238">
        <v>0</v>
      </c>
      <c r="J126" s="238">
        <f t="shared" si="5"/>
        <v>0</v>
      </c>
      <c r="K126" s="238"/>
      <c r="L126" s="238">
        <f t="shared" si="7"/>
        <v>-4.5474735088646412E-13</v>
      </c>
      <c r="M126" s="238">
        <f t="shared" si="6"/>
        <v>-4.5474735088646412E-13</v>
      </c>
      <c r="N126" s="50"/>
      <c r="O126" s="52"/>
    </row>
    <row r="127" spans="1:15" s="51" customFormat="1" ht="17.100000000000001" customHeight="1" x14ac:dyDescent="0.25">
      <c r="A127" s="236">
        <v>130</v>
      </c>
      <c r="B127" s="237" t="s">
        <v>416</v>
      </c>
      <c r="C127" s="238">
        <v>1671.7154755161075</v>
      </c>
      <c r="D127" s="238">
        <v>1636.1056531108468</v>
      </c>
      <c r="E127" s="238">
        <v>3.9299128521482318</v>
      </c>
      <c r="F127" s="238">
        <f t="shared" si="4"/>
        <v>1640.035565962995</v>
      </c>
      <c r="G127" s="238"/>
      <c r="H127" s="238">
        <v>4.7920876058274029</v>
      </c>
      <c r="I127" s="238">
        <v>13.032874211748371</v>
      </c>
      <c r="J127" s="238">
        <f t="shared" si="5"/>
        <v>17.824961817575776</v>
      </c>
      <c r="K127" s="238"/>
      <c r="L127" s="238">
        <f t="shared" si="7"/>
        <v>13.85494773553679</v>
      </c>
      <c r="M127" s="238">
        <f t="shared" si="6"/>
        <v>31.679909553112566</v>
      </c>
      <c r="N127" s="50"/>
      <c r="O127" s="52"/>
    </row>
    <row r="128" spans="1:15" s="51" customFormat="1" ht="17.100000000000001" customHeight="1" x14ac:dyDescent="0.25">
      <c r="A128" s="236">
        <v>132</v>
      </c>
      <c r="B128" s="237" t="s">
        <v>865</v>
      </c>
      <c r="C128" s="238">
        <v>1989.204712</v>
      </c>
      <c r="D128" s="238">
        <v>1989.2047119999984</v>
      </c>
      <c r="E128" s="238">
        <v>0</v>
      </c>
      <c r="F128" s="238">
        <f t="shared" si="4"/>
        <v>1989.2047119999984</v>
      </c>
      <c r="G128" s="238"/>
      <c r="H128" s="238">
        <v>0</v>
      </c>
      <c r="I128" s="238">
        <v>0</v>
      </c>
      <c r="J128" s="238">
        <f t="shared" si="5"/>
        <v>0</v>
      </c>
      <c r="K128" s="238"/>
      <c r="L128" s="238">
        <f t="shared" si="7"/>
        <v>1.5916157281026244E-12</v>
      </c>
      <c r="M128" s="238">
        <f t="shared" si="6"/>
        <v>1.5916157281026244E-12</v>
      </c>
      <c r="N128" s="50"/>
      <c r="O128" s="52"/>
    </row>
    <row r="129" spans="1:15" s="51" customFormat="1" ht="17.100000000000001" customHeight="1" x14ac:dyDescent="0.25">
      <c r="A129" s="236">
        <v>136</v>
      </c>
      <c r="B129" s="237" t="s">
        <v>866</v>
      </c>
      <c r="C129" s="238">
        <v>123.93740220725918</v>
      </c>
      <c r="D129" s="238">
        <v>123.93740220725921</v>
      </c>
      <c r="E129" s="238">
        <v>0</v>
      </c>
      <c r="F129" s="238">
        <f t="shared" si="4"/>
        <v>123.93740220725921</v>
      </c>
      <c r="G129" s="238"/>
      <c r="H129" s="238">
        <v>0</v>
      </c>
      <c r="I129" s="238">
        <v>0</v>
      </c>
      <c r="J129" s="238">
        <f t="shared" si="5"/>
        <v>0</v>
      </c>
      <c r="K129" s="238"/>
      <c r="L129" s="238">
        <f t="shared" si="7"/>
        <v>-2.8421709430404007E-14</v>
      </c>
      <c r="M129" s="238">
        <f t="shared" si="6"/>
        <v>-2.8421709430404007E-14</v>
      </c>
      <c r="N129" s="50"/>
      <c r="O129" s="52"/>
    </row>
    <row r="130" spans="1:15" s="51" customFormat="1" ht="17.100000000000001" customHeight="1" x14ac:dyDescent="0.25">
      <c r="A130" s="236">
        <v>138</v>
      </c>
      <c r="B130" s="237" t="s">
        <v>867</v>
      </c>
      <c r="C130" s="238">
        <v>163.22181677840717</v>
      </c>
      <c r="D130" s="238">
        <v>163.22181677840723</v>
      </c>
      <c r="E130" s="238">
        <v>0</v>
      </c>
      <c r="F130" s="238">
        <f t="shared" si="4"/>
        <v>163.22181677840723</v>
      </c>
      <c r="G130" s="238"/>
      <c r="H130" s="238">
        <v>0</v>
      </c>
      <c r="I130" s="238">
        <v>0</v>
      </c>
      <c r="J130" s="238">
        <f t="shared" si="5"/>
        <v>0</v>
      </c>
      <c r="K130" s="238"/>
      <c r="L130" s="238">
        <f t="shared" si="7"/>
        <v>-5.6843418860808015E-14</v>
      </c>
      <c r="M130" s="238">
        <f t="shared" si="6"/>
        <v>-5.6843418860808015E-14</v>
      </c>
      <c r="N130" s="50"/>
      <c r="O130" s="52"/>
    </row>
    <row r="131" spans="1:15" s="46" customFormat="1" ht="17.100000000000001" customHeight="1" x14ac:dyDescent="0.25">
      <c r="A131" s="236">
        <v>139</v>
      </c>
      <c r="B131" s="237" t="s">
        <v>868</v>
      </c>
      <c r="C131" s="238">
        <v>218.13375675841746</v>
      </c>
      <c r="D131" s="238">
        <v>218.13375675841743</v>
      </c>
      <c r="E131" s="238">
        <v>0</v>
      </c>
      <c r="F131" s="238">
        <f t="shared" si="4"/>
        <v>218.13375675841743</v>
      </c>
      <c r="G131" s="238"/>
      <c r="H131" s="238">
        <v>0</v>
      </c>
      <c r="I131" s="238">
        <v>0</v>
      </c>
      <c r="J131" s="238">
        <f t="shared" si="5"/>
        <v>0</v>
      </c>
      <c r="K131" s="238"/>
      <c r="L131" s="238">
        <f t="shared" si="7"/>
        <v>2.8421709430404007E-14</v>
      </c>
      <c r="M131" s="238">
        <f t="shared" si="6"/>
        <v>2.8421709430404007E-14</v>
      </c>
      <c r="N131" s="57"/>
      <c r="O131" s="52"/>
    </row>
    <row r="132" spans="1:15" s="51" customFormat="1" ht="17.100000000000001" customHeight="1" x14ac:dyDescent="0.25">
      <c r="A132" s="236">
        <v>140</v>
      </c>
      <c r="B132" s="240" t="s">
        <v>417</v>
      </c>
      <c r="C132" s="238">
        <v>238.28417721350002</v>
      </c>
      <c r="D132" s="238">
        <v>223.25246840594221</v>
      </c>
      <c r="E132" s="238">
        <v>6.9358273395663534</v>
      </c>
      <c r="F132" s="238">
        <f t="shared" si="4"/>
        <v>230.18829574550855</v>
      </c>
      <c r="G132" s="238"/>
      <c r="H132" s="238">
        <v>6.9718701235839022</v>
      </c>
      <c r="I132" s="238">
        <v>0.54482289482533819</v>
      </c>
      <c r="J132" s="238">
        <f t="shared" si="5"/>
        <v>7.5166930184092404</v>
      </c>
      <c r="K132" s="238"/>
      <c r="L132" s="238">
        <f t="shared" si="7"/>
        <v>0.5791884495822206</v>
      </c>
      <c r="M132" s="238">
        <f t="shared" si="6"/>
        <v>8.095881467991461</v>
      </c>
      <c r="N132" s="50"/>
      <c r="O132" s="52"/>
    </row>
    <row r="133" spans="1:15" s="51" customFormat="1" ht="17.100000000000001" customHeight="1" x14ac:dyDescent="0.25">
      <c r="A133" s="236">
        <v>141</v>
      </c>
      <c r="B133" s="237" t="s">
        <v>869</v>
      </c>
      <c r="C133" s="238">
        <v>211.81729285375306</v>
      </c>
      <c r="D133" s="238">
        <v>211.81729285375306</v>
      </c>
      <c r="E133" s="238">
        <v>0</v>
      </c>
      <c r="F133" s="238">
        <f t="shared" si="4"/>
        <v>211.81729285375306</v>
      </c>
      <c r="G133" s="238"/>
      <c r="H133" s="238">
        <v>0</v>
      </c>
      <c r="I133" s="238">
        <v>0</v>
      </c>
      <c r="J133" s="238">
        <f t="shared" si="5"/>
        <v>0</v>
      </c>
      <c r="K133" s="238"/>
      <c r="L133" s="238">
        <f t="shared" si="7"/>
        <v>0</v>
      </c>
      <c r="M133" s="238">
        <f t="shared" si="6"/>
        <v>0</v>
      </c>
      <c r="N133" s="50"/>
      <c r="O133" s="52"/>
    </row>
    <row r="134" spans="1:15" s="51" customFormat="1" ht="17.100000000000001" customHeight="1" x14ac:dyDescent="0.25">
      <c r="A134" s="236">
        <v>142</v>
      </c>
      <c r="B134" s="237" t="s">
        <v>870</v>
      </c>
      <c r="C134" s="238">
        <v>759.54020858329818</v>
      </c>
      <c r="D134" s="238">
        <v>759.54020858329841</v>
      </c>
      <c r="E134" s="238">
        <v>0</v>
      </c>
      <c r="F134" s="238">
        <f t="shared" si="4"/>
        <v>759.54020858329841</v>
      </c>
      <c r="G134" s="238"/>
      <c r="H134" s="238">
        <v>0</v>
      </c>
      <c r="I134" s="238">
        <v>0</v>
      </c>
      <c r="J134" s="238">
        <f t="shared" si="5"/>
        <v>0</v>
      </c>
      <c r="K134" s="238"/>
      <c r="L134" s="238">
        <f t="shared" si="7"/>
        <v>-2.2737367544323206E-13</v>
      </c>
      <c r="M134" s="238">
        <f t="shared" si="6"/>
        <v>-2.2737367544323206E-13</v>
      </c>
      <c r="N134" s="50"/>
      <c r="O134" s="52"/>
    </row>
    <row r="135" spans="1:15" s="51" customFormat="1" ht="17.100000000000001" customHeight="1" x14ac:dyDescent="0.25">
      <c r="A135" s="236">
        <v>143</v>
      </c>
      <c r="B135" s="237" t="s">
        <v>871</v>
      </c>
      <c r="C135" s="238">
        <v>1467.5326618292613</v>
      </c>
      <c r="D135" s="238">
        <v>1467.532661829262</v>
      </c>
      <c r="E135" s="238">
        <v>0</v>
      </c>
      <c r="F135" s="238">
        <f t="shared" si="4"/>
        <v>1467.532661829262</v>
      </c>
      <c r="G135" s="238"/>
      <c r="H135" s="238">
        <v>0</v>
      </c>
      <c r="I135" s="238">
        <v>0</v>
      </c>
      <c r="J135" s="238">
        <f t="shared" si="5"/>
        <v>0</v>
      </c>
      <c r="K135" s="238"/>
      <c r="L135" s="238">
        <f t="shared" si="7"/>
        <v>-6.8212102632969618E-13</v>
      </c>
      <c r="M135" s="238">
        <f t="shared" si="6"/>
        <v>-6.8212102632969618E-13</v>
      </c>
      <c r="N135" s="50"/>
      <c r="O135" s="52"/>
    </row>
    <row r="136" spans="1:15" s="46" customFormat="1" ht="17.100000000000001" customHeight="1" x14ac:dyDescent="0.25">
      <c r="A136" s="236">
        <v>144</v>
      </c>
      <c r="B136" s="237" t="s">
        <v>872</v>
      </c>
      <c r="C136" s="238">
        <v>1007.7926168473283</v>
      </c>
      <c r="D136" s="238">
        <v>1007.7926168473284</v>
      </c>
      <c r="E136" s="238">
        <v>0</v>
      </c>
      <c r="F136" s="238">
        <f t="shared" si="4"/>
        <v>1007.7926168473284</v>
      </c>
      <c r="G136" s="238"/>
      <c r="H136" s="238">
        <v>0</v>
      </c>
      <c r="I136" s="238">
        <v>0</v>
      </c>
      <c r="J136" s="238">
        <f t="shared" si="5"/>
        <v>0</v>
      </c>
      <c r="K136" s="238"/>
      <c r="L136" s="238">
        <f t="shared" si="7"/>
        <v>-1.1368683772161603E-13</v>
      </c>
      <c r="M136" s="238">
        <f t="shared" si="6"/>
        <v>-1.1368683772161603E-13</v>
      </c>
      <c r="N136" s="57"/>
      <c r="O136" s="52"/>
    </row>
    <row r="137" spans="1:15" s="46" customFormat="1" ht="17.100000000000001" customHeight="1" x14ac:dyDescent="0.25">
      <c r="A137" s="236">
        <v>146</v>
      </c>
      <c r="B137" s="237" t="s">
        <v>418</v>
      </c>
      <c r="C137" s="238">
        <v>22776.874957366763</v>
      </c>
      <c r="D137" s="238">
        <v>10180.425488126089</v>
      </c>
      <c r="E137" s="238">
        <v>380.81808156496771</v>
      </c>
      <c r="F137" s="238">
        <f t="shared" si="4"/>
        <v>10561.243569691058</v>
      </c>
      <c r="G137" s="238"/>
      <c r="H137" s="238">
        <v>386.65031607345725</v>
      </c>
      <c r="I137" s="238">
        <v>801.45441890864447</v>
      </c>
      <c r="J137" s="238">
        <f t="shared" si="5"/>
        <v>1188.1047349821017</v>
      </c>
      <c r="K137" s="238"/>
      <c r="L137" s="238">
        <f t="shared" si="7"/>
        <v>11027.526652693603</v>
      </c>
      <c r="M137" s="238">
        <f t="shared" si="6"/>
        <v>12215.631387675705</v>
      </c>
      <c r="N137" s="57"/>
      <c r="O137" s="52"/>
    </row>
    <row r="138" spans="1:15" s="51" customFormat="1" ht="17.100000000000001" customHeight="1" x14ac:dyDescent="0.25">
      <c r="A138" s="236">
        <v>147</v>
      </c>
      <c r="B138" s="237" t="s">
        <v>873</v>
      </c>
      <c r="C138" s="238">
        <v>3176.0074498452382</v>
      </c>
      <c r="D138" s="238">
        <v>3176.0074498452368</v>
      </c>
      <c r="E138" s="238">
        <v>0</v>
      </c>
      <c r="F138" s="238">
        <f t="shared" si="4"/>
        <v>3176.0074498452368</v>
      </c>
      <c r="G138" s="238"/>
      <c r="H138" s="238">
        <v>0</v>
      </c>
      <c r="I138" s="238">
        <v>0</v>
      </c>
      <c r="J138" s="238">
        <f t="shared" si="5"/>
        <v>0</v>
      </c>
      <c r="K138" s="238"/>
      <c r="L138" s="238">
        <f t="shared" si="7"/>
        <v>1.3642420526593924E-12</v>
      </c>
      <c r="M138" s="238">
        <f t="shared" si="6"/>
        <v>1.3642420526593924E-12</v>
      </c>
      <c r="N138" s="50"/>
      <c r="O138" s="52"/>
    </row>
    <row r="139" spans="1:15" s="46" customFormat="1" ht="17.100000000000001" customHeight="1" x14ac:dyDescent="0.25">
      <c r="A139" s="236">
        <v>148</v>
      </c>
      <c r="B139" s="237" t="s">
        <v>874</v>
      </c>
      <c r="C139" s="238">
        <v>503.33689793756389</v>
      </c>
      <c r="D139" s="238">
        <v>503.33689793756383</v>
      </c>
      <c r="E139" s="238">
        <v>0</v>
      </c>
      <c r="F139" s="238">
        <f t="shared" si="4"/>
        <v>503.33689793756383</v>
      </c>
      <c r="G139" s="238"/>
      <c r="H139" s="238">
        <v>0</v>
      </c>
      <c r="I139" s="238">
        <v>0</v>
      </c>
      <c r="J139" s="238">
        <f t="shared" si="5"/>
        <v>0</v>
      </c>
      <c r="K139" s="238"/>
      <c r="L139" s="238">
        <f t="shared" si="7"/>
        <v>5.6843418860808015E-14</v>
      </c>
      <c r="M139" s="238">
        <f t="shared" si="6"/>
        <v>5.6843418860808015E-14</v>
      </c>
      <c r="N139" s="57"/>
      <c r="O139" s="52"/>
    </row>
    <row r="140" spans="1:15" s="51" customFormat="1" ht="17.100000000000001" customHeight="1" x14ac:dyDescent="0.25">
      <c r="A140" s="236">
        <v>149</v>
      </c>
      <c r="B140" s="237" t="s">
        <v>875</v>
      </c>
      <c r="C140" s="238">
        <v>815.81788300734206</v>
      </c>
      <c r="D140" s="238">
        <v>815.81788300734206</v>
      </c>
      <c r="E140" s="238">
        <v>0</v>
      </c>
      <c r="F140" s="238">
        <f t="shared" si="4"/>
        <v>815.81788300734206</v>
      </c>
      <c r="G140" s="238"/>
      <c r="H140" s="238">
        <v>0</v>
      </c>
      <c r="I140" s="238">
        <v>0</v>
      </c>
      <c r="J140" s="238">
        <f t="shared" si="5"/>
        <v>0</v>
      </c>
      <c r="K140" s="238"/>
      <c r="L140" s="238">
        <f t="shared" si="7"/>
        <v>0</v>
      </c>
      <c r="M140" s="238">
        <f t="shared" si="6"/>
        <v>0</v>
      </c>
      <c r="N140" s="50"/>
      <c r="O140" s="52"/>
    </row>
    <row r="141" spans="1:15" s="51" customFormat="1" ht="17.100000000000001" customHeight="1" x14ac:dyDescent="0.25">
      <c r="A141" s="236">
        <v>150</v>
      </c>
      <c r="B141" s="237" t="s">
        <v>419</v>
      </c>
      <c r="C141" s="238">
        <v>863.83280517605488</v>
      </c>
      <c r="D141" s="238">
        <v>860.67562675331715</v>
      </c>
      <c r="E141" s="238">
        <v>0.34842739202011547</v>
      </c>
      <c r="F141" s="238">
        <f t="shared" si="4"/>
        <v>861.02405414533723</v>
      </c>
      <c r="G141" s="238"/>
      <c r="H141" s="238">
        <v>0.42486806300492713</v>
      </c>
      <c r="I141" s="238">
        <v>1.1554988692373425</v>
      </c>
      <c r="J141" s="238">
        <f t="shared" si="5"/>
        <v>1.5803669322422695</v>
      </c>
      <c r="K141" s="238"/>
      <c r="L141" s="238">
        <f t="shared" si="7"/>
        <v>1.2283840984753749</v>
      </c>
      <c r="M141" s="238">
        <f t="shared" si="6"/>
        <v>2.8087510307176444</v>
      </c>
      <c r="N141" s="50"/>
      <c r="O141" s="52"/>
    </row>
    <row r="142" spans="1:15" s="51" customFormat="1" ht="17.100000000000001" customHeight="1" x14ac:dyDescent="0.25">
      <c r="A142" s="236">
        <v>151</v>
      </c>
      <c r="B142" s="237" t="s">
        <v>420</v>
      </c>
      <c r="C142" s="238">
        <v>282.52983873911813</v>
      </c>
      <c r="D142" s="238">
        <v>273.95497614676361</v>
      </c>
      <c r="E142" s="238">
        <v>1.4029193865092355</v>
      </c>
      <c r="F142" s="238">
        <f t="shared" si="4"/>
        <v>275.35789553327282</v>
      </c>
      <c r="G142" s="238"/>
      <c r="H142" s="238">
        <v>1.4029193865092355</v>
      </c>
      <c r="I142" s="238">
        <v>2.8687771876357142</v>
      </c>
      <c r="J142" s="238">
        <f t="shared" si="5"/>
        <v>4.2716965741449497</v>
      </c>
      <c r="K142" s="238"/>
      <c r="L142" s="238">
        <f t="shared" si="7"/>
        <v>2.9002466317003597</v>
      </c>
      <c r="M142" s="238">
        <f t="shared" si="6"/>
        <v>7.1719432058453094</v>
      </c>
      <c r="N142" s="50"/>
      <c r="O142" s="52"/>
    </row>
    <row r="143" spans="1:15" s="51" customFormat="1" ht="17.100000000000001" customHeight="1" x14ac:dyDescent="0.25">
      <c r="A143" s="236">
        <v>152</v>
      </c>
      <c r="B143" s="237" t="s">
        <v>421</v>
      </c>
      <c r="C143" s="238">
        <v>1105.8801427207316</v>
      </c>
      <c r="D143" s="238">
        <v>1072.6594837811842</v>
      </c>
      <c r="E143" s="238">
        <v>11.525165337645239</v>
      </c>
      <c r="F143" s="238">
        <f t="shared" si="4"/>
        <v>1084.1846491188294</v>
      </c>
      <c r="G143" s="238"/>
      <c r="H143" s="238">
        <v>11.84114987885445</v>
      </c>
      <c r="I143" s="238">
        <v>4.7765275209333558</v>
      </c>
      <c r="J143" s="238">
        <f t="shared" si="5"/>
        <v>16.617677399787805</v>
      </c>
      <c r="K143" s="238"/>
      <c r="L143" s="238">
        <f t="shared" si="7"/>
        <v>5.0778162021143665</v>
      </c>
      <c r="M143" s="238">
        <f t="shared" si="6"/>
        <v>21.695493601902172</v>
      </c>
      <c r="N143" s="50"/>
      <c r="O143" s="52"/>
    </row>
    <row r="144" spans="1:15" s="51" customFormat="1" ht="17.100000000000001" customHeight="1" x14ac:dyDescent="0.25">
      <c r="A144" s="236">
        <v>156</v>
      </c>
      <c r="B144" s="237" t="s">
        <v>422</v>
      </c>
      <c r="C144" s="238">
        <v>307.92561756934327</v>
      </c>
      <c r="D144" s="238">
        <v>305.30293902553024</v>
      </c>
      <c r="E144" s="238">
        <v>0.28943974920459209</v>
      </c>
      <c r="F144" s="238">
        <f t="shared" ref="F144:F207" si="8">+D144+E144</f>
        <v>305.59237877473481</v>
      </c>
      <c r="G144" s="238"/>
      <c r="H144" s="238">
        <v>0.35293929349077491</v>
      </c>
      <c r="I144" s="238">
        <v>0.95987668941738424</v>
      </c>
      <c r="J144" s="238">
        <f t="shared" ref="J144:J210" si="9">+H144+I144</f>
        <v>1.3128159829081592</v>
      </c>
      <c r="K144" s="238"/>
      <c r="L144" s="238">
        <f t="shared" si="7"/>
        <v>1.0204228117003031</v>
      </c>
      <c r="M144" s="238">
        <f t="shared" ref="M144:M210" si="10">J144+L144</f>
        <v>2.3332387946084623</v>
      </c>
      <c r="N144" s="50"/>
      <c r="O144" s="52"/>
    </row>
    <row r="145" spans="1:15" s="51" customFormat="1" ht="17.100000000000001" customHeight="1" x14ac:dyDescent="0.25">
      <c r="A145" s="236">
        <v>157</v>
      </c>
      <c r="B145" s="237" t="s">
        <v>423</v>
      </c>
      <c r="C145" s="238">
        <v>2772.6623256152802</v>
      </c>
      <c r="D145" s="238">
        <v>2724.3904516306825</v>
      </c>
      <c r="E145" s="238">
        <v>5.3273014041798037</v>
      </c>
      <c r="F145" s="238">
        <f t="shared" si="8"/>
        <v>2729.7177530348622</v>
      </c>
      <c r="G145" s="238"/>
      <c r="H145" s="238">
        <v>6.4960461604490867</v>
      </c>
      <c r="I145" s="238">
        <v>17.667071028368859</v>
      </c>
      <c r="J145" s="238">
        <f t="shared" si="9"/>
        <v>24.163117188817946</v>
      </c>
      <c r="K145" s="238"/>
      <c r="L145" s="238">
        <f t="shared" si="7"/>
        <v>18.78145539160008</v>
      </c>
      <c r="M145" s="238">
        <f t="shared" si="10"/>
        <v>42.944572580418026</v>
      </c>
      <c r="N145" s="50"/>
      <c r="O145" s="52"/>
    </row>
    <row r="146" spans="1:15" s="46" customFormat="1" ht="17.100000000000001" customHeight="1" x14ac:dyDescent="0.25">
      <c r="A146" s="236">
        <v>158</v>
      </c>
      <c r="B146" s="237" t="s">
        <v>876</v>
      </c>
      <c r="C146" s="238">
        <v>240.25047918327942</v>
      </c>
      <c r="D146" s="238">
        <v>240.25047918327937</v>
      </c>
      <c r="E146" s="238">
        <v>0</v>
      </c>
      <c r="F146" s="238">
        <f t="shared" si="8"/>
        <v>240.25047918327937</v>
      </c>
      <c r="G146" s="238"/>
      <c r="H146" s="238">
        <v>0</v>
      </c>
      <c r="I146" s="238">
        <v>0</v>
      </c>
      <c r="J146" s="238">
        <f t="shared" si="9"/>
        <v>0</v>
      </c>
      <c r="K146" s="238"/>
      <c r="L146" s="238">
        <f t="shared" ref="L146:L210" si="11">SUM(C146-F146-J146)</f>
        <v>5.6843418860808015E-14</v>
      </c>
      <c r="M146" s="238">
        <f t="shared" si="10"/>
        <v>5.6843418860808015E-14</v>
      </c>
      <c r="N146" s="50"/>
      <c r="O146" s="52"/>
    </row>
    <row r="147" spans="1:15" s="51" customFormat="1" ht="17.100000000000001" customHeight="1" x14ac:dyDescent="0.25">
      <c r="A147" s="236">
        <v>159</v>
      </c>
      <c r="B147" s="237" t="s">
        <v>877</v>
      </c>
      <c r="C147" s="238">
        <v>81.928431584096074</v>
      </c>
      <c r="D147" s="238">
        <v>81.928431584096074</v>
      </c>
      <c r="E147" s="238">
        <v>0</v>
      </c>
      <c r="F147" s="238">
        <f t="shared" si="8"/>
        <v>81.928431584096074</v>
      </c>
      <c r="G147" s="238"/>
      <c r="H147" s="238">
        <v>0</v>
      </c>
      <c r="I147" s="238">
        <v>0</v>
      </c>
      <c r="J147" s="238">
        <f t="shared" si="9"/>
        <v>0</v>
      </c>
      <c r="K147" s="238"/>
      <c r="L147" s="238">
        <f t="shared" si="11"/>
        <v>0</v>
      </c>
      <c r="M147" s="238">
        <f t="shared" si="10"/>
        <v>0</v>
      </c>
      <c r="N147" s="57"/>
      <c r="O147" s="52"/>
    </row>
    <row r="148" spans="1:15" s="51" customFormat="1" ht="17.100000000000001" customHeight="1" x14ac:dyDescent="0.25">
      <c r="A148" s="236">
        <v>160</v>
      </c>
      <c r="B148" s="237" t="s">
        <v>878</v>
      </c>
      <c r="C148" s="238">
        <v>19.77032770246111</v>
      </c>
      <c r="D148" s="238">
        <v>19.77032770246111</v>
      </c>
      <c r="E148" s="238">
        <v>0</v>
      </c>
      <c r="F148" s="238">
        <f t="shared" si="8"/>
        <v>19.77032770246111</v>
      </c>
      <c r="G148" s="238"/>
      <c r="H148" s="238">
        <v>0</v>
      </c>
      <c r="I148" s="238">
        <v>0</v>
      </c>
      <c r="J148" s="238">
        <f t="shared" si="9"/>
        <v>0</v>
      </c>
      <c r="K148" s="238"/>
      <c r="L148" s="238">
        <f t="shared" si="11"/>
        <v>0</v>
      </c>
      <c r="M148" s="238">
        <f t="shared" si="10"/>
        <v>0</v>
      </c>
      <c r="N148" s="50"/>
      <c r="O148" s="52"/>
    </row>
    <row r="149" spans="1:15" s="51" customFormat="1" ht="17.100000000000001" customHeight="1" x14ac:dyDescent="0.25">
      <c r="A149" s="236">
        <v>161</v>
      </c>
      <c r="B149" s="237" t="s">
        <v>879</v>
      </c>
      <c r="C149" s="238">
        <v>76.985837499999974</v>
      </c>
      <c r="D149" s="238">
        <v>76.985837499999988</v>
      </c>
      <c r="E149" s="238">
        <v>0</v>
      </c>
      <c r="F149" s="238">
        <f t="shared" si="8"/>
        <v>76.985837499999988</v>
      </c>
      <c r="G149" s="238"/>
      <c r="H149" s="238">
        <v>0</v>
      </c>
      <c r="I149" s="238">
        <v>0</v>
      </c>
      <c r="J149" s="238">
        <f t="shared" si="9"/>
        <v>0</v>
      </c>
      <c r="K149" s="238"/>
      <c r="L149" s="238">
        <f t="shared" si="11"/>
        <v>-1.4210854715202004E-14</v>
      </c>
      <c r="M149" s="238">
        <f t="shared" si="10"/>
        <v>-1.4210854715202004E-14</v>
      </c>
      <c r="N149" s="50"/>
      <c r="O149" s="52"/>
    </row>
    <row r="150" spans="1:15" s="51" customFormat="1" ht="17.100000000000001" customHeight="1" x14ac:dyDescent="0.25">
      <c r="A150" s="236">
        <v>162</v>
      </c>
      <c r="B150" s="237" t="s">
        <v>880</v>
      </c>
      <c r="C150" s="238">
        <v>34.529742499999998</v>
      </c>
      <c r="D150" s="238">
        <v>34.529742499999998</v>
      </c>
      <c r="E150" s="238">
        <v>0</v>
      </c>
      <c r="F150" s="238">
        <f t="shared" si="8"/>
        <v>34.529742499999998</v>
      </c>
      <c r="G150" s="238"/>
      <c r="H150" s="238">
        <v>0</v>
      </c>
      <c r="I150" s="238">
        <v>0</v>
      </c>
      <c r="J150" s="238">
        <f t="shared" si="9"/>
        <v>0</v>
      </c>
      <c r="K150" s="238"/>
      <c r="L150" s="238">
        <f t="shared" si="11"/>
        <v>0</v>
      </c>
      <c r="M150" s="238">
        <f t="shared" si="10"/>
        <v>0</v>
      </c>
      <c r="N150" s="50"/>
      <c r="O150" s="52"/>
    </row>
    <row r="151" spans="1:15" s="51" customFormat="1" ht="17.100000000000001" customHeight="1" x14ac:dyDescent="0.25">
      <c r="A151" s="236">
        <v>163</v>
      </c>
      <c r="B151" s="237" t="s">
        <v>881</v>
      </c>
      <c r="C151" s="238">
        <v>285.04045126444436</v>
      </c>
      <c r="D151" s="238">
        <v>285.04045126444436</v>
      </c>
      <c r="E151" s="238">
        <v>0</v>
      </c>
      <c r="F151" s="238">
        <f t="shared" si="8"/>
        <v>285.04045126444436</v>
      </c>
      <c r="G151" s="238"/>
      <c r="H151" s="238">
        <v>0</v>
      </c>
      <c r="I151" s="238">
        <v>0</v>
      </c>
      <c r="J151" s="238">
        <f t="shared" si="9"/>
        <v>0</v>
      </c>
      <c r="K151" s="238"/>
      <c r="L151" s="238">
        <f t="shared" si="11"/>
        <v>0</v>
      </c>
      <c r="M151" s="238">
        <f t="shared" si="10"/>
        <v>0</v>
      </c>
      <c r="N151" s="50"/>
      <c r="O151" s="52"/>
    </row>
    <row r="152" spans="1:15" s="51" customFormat="1" ht="17.100000000000001" customHeight="1" x14ac:dyDescent="0.25">
      <c r="A152" s="236">
        <v>164</v>
      </c>
      <c r="B152" s="237" t="s">
        <v>424</v>
      </c>
      <c r="C152" s="238">
        <v>711.37653482852318</v>
      </c>
      <c r="D152" s="238">
        <v>699.7863701736137</v>
      </c>
      <c r="E152" s="238">
        <v>1.3635487763699838</v>
      </c>
      <c r="F152" s="238">
        <f t="shared" si="8"/>
        <v>701.14991894998366</v>
      </c>
      <c r="G152" s="238"/>
      <c r="H152" s="238">
        <v>1.3635487763699838</v>
      </c>
      <c r="I152" s="238">
        <v>4.0906463376890949</v>
      </c>
      <c r="J152" s="238">
        <f t="shared" si="9"/>
        <v>5.454195114059079</v>
      </c>
      <c r="K152" s="238"/>
      <c r="L152" s="238">
        <f t="shared" si="11"/>
        <v>4.7724207644804402</v>
      </c>
      <c r="M152" s="238">
        <f t="shared" si="10"/>
        <v>10.226615878539519</v>
      </c>
      <c r="N152" s="50"/>
      <c r="O152" s="52"/>
    </row>
    <row r="153" spans="1:15" s="51" customFormat="1" ht="17.100000000000001" customHeight="1" x14ac:dyDescent="0.25">
      <c r="A153" s="236">
        <v>165</v>
      </c>
      <c r="B153" s="237" t="s">
        <v>882</v>
      </c>
      <c r="C153" s="238">
        <v>106.21942917233764</v>
      </c>
      <c r="D153" s="238">
        <v>106.21942917233767</v>
      </c>
      <c r="E153" s="238">
        <v>0</v>
      </c>
      <c r="F153" s="238">
        <f t="shared" si="8"/>
        <v>106.21942917233767</v>
      </c>
      <c r="G153" s="238"/>
      <c r="H153" s="238">
        <v>0</v>
      </c>
      <c r="I153" s="238">
        <v>0</v>
      </c>
      <c r="J153" s="238">
        <f t="shared" si="9"/>
        <v>0</v>
      </c>
      <c r="K153" s="238"/>
      <c r="L153" s="238">
        <f t="shared" si="11"/>
        <v>-2.8421709430404007E-14</v>
      </c>
      <c r="M153" s="238">
        <f t="shared" si="10"/>
        <v>-2.8421709430404007E-14</v>
      </c>
      <c r="N153" s="50"/>
      <c r="O153" s="52"/>
    </row>
    <row r="154" spans="1:15" s="51" customFormat="1" ht="17.100000000000001" customHeight="1" x14ac:dyDescent="0.25">
      <c r="A154" s="236">
        <v>166</v>
      </c>
      <c r="B154" s="237" t="s">
        <v>425</v>
      </c>
      <c r="C154" s="238">
        <v>1105.3952126446272</v>
      </c>
      <c r="D154" s="238">
        <v>1091.4345755073791</v>
      </c>
      <c r="E154" s="238">
        <v>1.5407009342343034</v>
      </c>
      <c r="F154" s="238">
        <f t="shared" si="8"/>
        <v>1092.9752764416135</v>
      </c>
      <c r="G154" s="238"/>
      <c r="H154" s="238">
        <v>1.8787118520558954</v>
      </c>
      <c r="I154" s="238">
        <v>5.1094674730631695</v>
      </c>
      <c r="J154" s="238">
        <f t="shared" si="9"/>
        <v>6.9881793251190647</v>
      </c>
      <c r="K154" s="238"/>
      <c r="L154" s="238">
        <f t="shared" si="11"/>
        <v>5.4317568778947116</v>
      </c>
      <c r="M154" s="238">
        <f t="shared" si="10"/>
        <v>12.419936203013776</v>
      </c>
      <c r="N154" s="50"/>
      <c r="O154" s="52"/>
    </row>
    <row r="155" spans="1:15" s="51" customFormat="1" ht="17.100000000000001" customHeight="1" x14ac:dyDescent="0.25">
      <c r="A155" s="236">
        <v>167</v>
      </c>
      <c r="B155" s="241" t="s">
        <v>426</v>
      </c>
      <c r="C155" s="238">
        <v>2626.6291338924971</v>
      </c>
      <c r="D155" s="238">
        <v>2451.5205253149379</v>
      </c>
      <c r="E155" s="238">
        <v>87.554304475533613</v>
      </c>
      <c r="F155" s="238">
        <f t="shared" si="8"/>
        <v>2539.0748297904715</v>
      </c>
      <c r="G155" s="238"/>
      <c r="H155" s="238">
        <v>87.554304102024815</v>
      </c>
      <c r="I155" s="238">
        <v>0</v>
      </c>
      <c r="J155" s="238">
        <f t="shared" si="9"/>
        <v>87.554304102024815</v>
      </c>
      <c r="K155" s="238"/>
      <c r="L155" s="238">
        <f t="shared" si="11"/>
        <v>7.1054273576010019E-13</v>
      </c>
      <c r="M155" s="238">
        <f t="shared" si="10"/>
        <v>87.554304102025526</v>
      </c>
      <c r="N155" s="50"/>
      <c r="O155" s="52"/>
    </row>
    <row r="156" spans="1:15" s="51" customFormat="1" ht="17.100000000000001" customHeight="1" x14ac:dyDescent="0.25">
      <c r="A156" s="236">
        <v>168</v>
      </c>
      <c r="B156" s="237" t="s">
        <v>883</v>
      </c>
      <c r="C156" s="238">
        <v>596.97729231416201</v>
      </c>
      <c r="D156" s="238">
        <v>596.97729231416224</v>
      </c>
      <c r="E156" s="238">
        <v>0</v>
      </c>
      <c r="F156" s="238">
        <f t="shared" si="8"/>
        <v>596.97729231416224</v>
      </c>
      <c r="G156" s="238"/>
      <c r="H156" s="238">
        <v>0</v>
      </c>
      <c r="I156" s="238">
        <v>0</v>
      </c>
      <c r="J156" s="238">
        <f t="shared" si="9"/>
        <v>0</v>
      </c>
      <c r="K156" s="238"/>
      <c r="L156" s="238">
        <f t="shared" si="11"/>
        <v>-2.2737367544323206E-13</v>
      </c>
      <c r="M156" s="238">
        <f t="shared" si="10"/>
        <v>-2.2737367544323206E-13</v>
      </c>
      <c r="N156" s="50"/>
      <c r="O156" s="52"/>
    </row>
    <row r="157" spans="1:15" s="46" customFormat="1" ht="17.100000000000001" customHeight="1" x14ac:dyDescent="0.25">
      <c r="A157" s="236">
        <v>170</v>
      </c>
      <c r="B157" s="237" t="s">
        <v>427</v>
      </c>
      <c r="C157" s="238">
        <v>1455.3566964070881</v>
      </c>
      <c r="D157" s="238">
        <v>1231.2144528083707</v>
      </c>
      <c r="E157" s="238">
        <v>24.849134591722748</v>
      </c>
      <c r="F157" s="238">
        <f t="shared" si="8"/>
        <v>1256.0635874000934</v>
      </c>
      <c r="G157" s="238"/>
      <c r="H157" s="238">
        <v>29.90147805462885</v>
      </c>
      <c r="I157" s="238">
        <v>81.832178042322909</v>
      </c>
      <c r="J157" s="238">
        <f t="shared" si="9"/>
        <v>111.73365609695176</v>
      </c>
      <c r="K157" s="238"/>
      <c r="L157" s="238">
        <f t="shared" si="11"/>
        <v>87.559452910042893</v>
      </c>
      <c r="M157" s="238">
        <f t="shared" si="10"/>
        <v>199.29310900699465</v>
      </c>
      <c r="N157" s="57"/>
      <c r="O157" s="52"/>
    </row>
    <row r="158" spans="1:15" s="46" customFormat="1" ht="17.100000000000001" customHeight="1" x14ac:dyDescent="0.25">
      <c r="A158" s="236">
        <v>171</v>
      </c>
      <c r="B158" s="237" t="s">
        <v>428</v>
      </c>
      <c r="C158" s="238">
        <v>8558.2455452014055</v>
      </c>
      <c r="D158" s="238">
        <v>3842.6272980082263</v>
      </c>
      <c r="E158" s="238">
        <v>134.72765573988914</v>
      </c>
      <c r="F158" s="238">
        <f t="shared" si="8"/>
        <v>3977.3549537481153</v>
      </c>
      <c r="G158" s="238"/>
      <c r="H158" s="238">
        <v>436.50502249707756</v>
      </c>
      <c r="I158" s="238">
        <v>602.00256896377311</v>
      </c>
      <c r="J158" s="238">
        <f>+H158+I158</f>
        <v>1038.5075914608506</v>
      </c>
      <c r="K158" s="238"/>
      <c r="L158" s="238">
        <f>SUM(C158-F158-J158)</f>
        <v>3542.3829999924392</v>
      </c>
      <c r="M158" s="238">
        <f>J158+L158</f>
        <v>4580.8905914532897</v>
      </c>
      <c r="N158" s="57"/>
      <c r="O158" s="52"/>
    </row>
    <row r="159" spans="1:15" s="51" customFormat="1" ht="17.100000000000001" customHeight="1" x14ac:dyDescent="0.25">
      <c r="A159" s="236">
        <v>176</v>
      </c>
      <c r="B159" s="237" t="s">
        <v>429</v>
      </c>
      <c r="C159" s="238">
        <v>655.72056028692771</v>
      </c>
      <c r="D159" s="238">
        <v>630.50451356513997</v>
      </c>
      <c r="E159" s="238">
        <v>4.2026744565566787</v>
      </c>
      <c r="F159" s="238">
        <f t="shared" si="8"/>
        <v>634.70718802169665</v>
      </c>
      <c r="G159" s="238"/>
      <c r="H159" s="238">
        <v>4.2026744565566787</v>
      </c>
      <c r="I159" s="238">
        <v>8.4053489131133539</v>
      </c>
      <c r="J159" s="238">
        <f t="shared" si="9"/>
        <v>12.608023369670033</v>
      </c>
      <c r="K159" s="238"/>
      <c r="L159" s="238">
        <f t="shared" si="11"/>
        <v>8.4053488955610227</v>
      </c>
      <c r="M159" s="238">
        <f t="shared" si="10"/>
        <v>21.013372265231055</v>
      </c>
      <c r="N159" s="50"/>
      <c r="O159" s="52"/>
    </row>
    <row r="160" spans="1:15" s="51" customFormat="1" ht="17.100000000000001" customHeight="1" x14ac:dyDescent="0.25">
      <c r="A160" s="236">
        <v>177</v>
      </c>
      <c r="B160" s="237" t="s">
        <v>430</v>
      </c>
      <c r="C160" s="238">
        <v>22.509186449438552</v>
      </c>
      <c r="D160" s="238">
        <v>21.709660315335029</v>
      </c>
      <c r="E160" s="238">
        <v>8.8236001487290855E-2</v>
      </c>
      <c r="F160" s="238">
        <f t="shared" si="8"/>
        <v>21.797896316822321</v>
      </c>
      <c r="G160" s="238"/>
      <c r="H160" s="238">
        <v>0.10759389752935974</v>
      </c>
      <c r="I160" s="238">
        <v>0.29261940854086227</v>
      </c>
      <c r="J160" s="238">
        <f t="shared" si="9"/>
        <v>0.40021330607022199</v>
      </c>
      <c r="K160" s="238"/>
      <c r="L160" s="238">
        <f t="shared" si="11"/>
        <v>0.31107682654600888</v>
      </c>
      <c r="M160" s="238">
        <f t="shared" si="10"/>
        <v>0.71129013261623086</v>
      </c>
      <c r="N160" s="50"/>
      <c r="O160" s="52"/>
    </row>
    <row r="161" spans="1:15" s="51" customFormat="1" ht="17.100000000000001" customHeight="1" x14ac:dyDescent="0.25">
      <c r="A161" s="236">
        <v>181</v>
      </c>
      <c r="B161" s="237" t="s">
        <v>431</v>
      </c>
      <c r="C161" s="238">
        <v>11744.804600134374</v>
      </c>
      <c r="D161" s="238">
        <v>8891.8590751121465</v>
      </c>
      <c r="E161" s="238">
        <v>248.84356015145002</v>
      </c>
      <c r="F161" s="238">
        <f t="shared" si="8"/>
        <v>9140.7026352635967</v>
      </c>
      <c r="G161" s="238"/>
      <c r="H161" s="238">
        <v>248.84356015145002</v>
      </c>
      <c r="I161" s="238">
        <v>497.68712030290004</v>
      </c>
      <c r="J161" s="238">
        <f t="shared" si="9"/>
        <v>746.53068045435009</v>
      </c>
      <c r="K161" s="238"/>
      <c r="L161" s="238">
        <f t="shared" si="11"/>
        <v>1857.5712844164268</v>
      </c>
      <c r="M161" s="238">
        <f t="shared" si="10"/>
        <v>2604.101964870777</v>
      </c>
      <c r="N161" s="50"/>
      <c r="O161" s="52"/>
    </row>
    <row r="162" spans="1:15" s="51" customFormat="1" ht="17.100000000000001" customHeight="1" x14ac:dyDescent="0.25">
      <c r="A162" s="236">
        <v>182</v>
      </c>
      <c r="B162" s="237" t="s">
        <v>884</v>
      </c>
      <c r="C162" s="238">
        <v>582.17692499999987</v>
      </c>
      <c r="D162" s="238">
        <v>582.17692499999998</v>
      </c>
      <c r="E162" s="238">
        <v>0</v>
      </c>
      <c r="F162" s="238">
        <f t="shared" si="8"/>
        <v>582.17692499999998</v>
      </c>
      <c r="G162" s="238"/>
      <c r="H162" s="238">
        <v>0</v>
      </c>
      <c r="I162" s="238">
        <v>0</v>
      </c>
      <c r="J162" s="238">
        <f t="shared" si="9"/>
        <v>0</v>
      </c>
      <c r="K162" s="238"/>
      <c r="L162" s="238">
        <f t="shared" si="11"/>
        <v>-1.1368683772161603E-13</v>
      </c>
      <c r="M162" s="238">
        <f t="shared" si="10"/>
        <v>-1.1368683772161603E-13</v>
      </c>
      <c r="N162" s="50"/>
      <c r="O162" s="52"/>
    </row>
    <row r="163" spans="1:15" s="51" customFormat="1" ht="17.100000000000001" customHeight="1" x14ac:dyDescent="0.25">
      <c r="A163" s="236">
        <v>183</v>
      </c>
      <c r="B163" s="237" t="s">
        <v>885</v>
      </c>
      <c r="C163" s="238">
        <v>104.86473249999999</v>
      </c>
      <c r="D163" s="238">
        <v>104.86473249999999</v>
      </c>
      <c r="E163" s="238">
        <v>0</v>
      </c>
      <c r="F163" s="238">
        <f t="shared" si="8"/>
        <v>104.86473249999999</v>
      </c>
      <c r="G163" s="238"/>
      <c r="H163" s="238">
        <v>0</v>
      </c>
      <c r="I163" s="238">
        <v>0</v>
      </c>
      <c r="J163" s="238">
        <f t="shared" si="9"/>
        <v>0</v>
      </c>
      <c r="K163" s="238"/>
      <c r="L163" s="238">
        <f t="shared" si="11"/>
        <v>0</v>
      </c>
      <c r="M163" s="238">
        <f t="shared" si="10"/>
        <v>0</v>
      </c>
      <c r="N163" s="50"/>
      <c r="O163" s="52"/>
    </row>
    <row r="164" spans="1:15" s="51" customFormat="1" ht="17.100000000000001" customHeight="1" x14ac:dyDescent="0.25">
      <c r="A164" s="236">
        <v>185</v>
      </c>
      <c r="B164" s="237" t="s">
        <v>432</v>
      </c>
      <c r="C164" s="238">
        <v>422.74948362035065</v>
      </c>
      <c r="D164" s="238">
        <v>406.04554637976628</v>
      </c>
      <c r="E164" s="238">
        <v>1.9651690901555132</v>
      </c>
      <c r="F164" s="238">
        <f t="shared" si="8"/>
        <v>408.01071546992182</v>
      </c>
      <c r="G164" s="238"/>
      <c r="H164" s="238">
        <v>1.9651690901555132</v>
      </c>
      <c r="I164" s="238">
        <v>5.8955072533082529</v>
      </c>
      <c r="J164" s="238">
        <f t="shared" si="9"/>
        <v>7.8606763434637656</v>
      </c>
      <c r="K164" s="238"/>
      <c r="L164" s="238">
        <f t="shared" si="11"/>
        <v>6.8780918069650596</v>
      </c>
      <c r="M164" s="238">
        <f t="shared" si="10"/>
        <v>14.738768150428825</v>
      </c>
      <c r="N164" s="50"/>
      <c r="O164" s="52"/>
    </row>
    <row r="165" spans="1:15" s="51" customFormat="1" ht="17.100000000000001" customHeight="1" x14ac:dyDescent="0.25">
      <c r="A165" s="236">
        <v>189</v>
      </c>
      <c r="B165" s="237" t="s">
        <v>433</v>
      </c>
      <c r="C165" s="238">
        <v>292.36384646929241</v>
      </c>
      <c r="D165" s="238">
        <v>250.36188556586819</v>
      </c>
      <c r="E165" s="238">
        <v>4.6353515420727236</v>
      </c>
      <c r="F165" s="238">
        <f t="shared" si="8"/>
        <v>254.99723710794092</v>
      </c>
      <c r="G165" s="238"/>
      <c r="H165" s="238">
        <v>5.6522909223181514</v>
      </c>
      <c r="I165" s="238">
        <v>15.372339322945384</v>
      </c>
      <c r="J165" s="238">
        <f t="shared" si="9"/>
        <v>21.024630245263538</v>
      </c>
      <c r="K165" s="238"/>
      <c r="L165" s="238">
        <f t="shared" si="11"/>
        <v>16.341979116087956</v>
      </c>
      <c r="M165" s="238">
        <f t="shared" si="10"/>
        <v>37.366609361351493</v>
      </c>
      <c r="N165" s="50"/>
      <c r="O165" s="52"/>
    </row>
    <row r="166" spans="1:15" s="51" customFormat="1" ht="17.100000000000001" customHeight="1" x14ac:dyDescent="0.25">
      <c r="A166" s="236">
        <v>190</v>
      </c>
      <c r="B166" s="237" t="s">
        <v>434</v>
      </c>
      <c r="C166" s="238">
        <v>897.98730187711146</v>
      </c>
      <c r="D166" s="238">
        <v>769.22670010726881</v>
      </c>
      <c r="E166" s="238">
        <v>5.0076868743858638</v>
      </c>
      <c r="F166" s="238">
        <f t="shared" si="8"/>
        <v>774.23438698165467</v>
      </c>
      <c r="G166" s="238"/>
      <c r="H166" s="238">
        <v>11.585761584465272</v>
      </c>
      <c r="I166" s="238">
        <v>19.5452330274906</v>
      </c>
      <c r="J166" s="238">
        <f t="shared" si="9"/>
        <v>31.13099461195587</v>
      </c>
      <c r="K166" s="238"/>
      <c r="L166" s="238">
        <f t="shared" si="11"/>
        <v>92.621920283500927</v>
      </c>
      <c r="M166" s="238">
        <f t="shared" si="10"/>
        <v>123.7529148954568</v>
      </c>
      <c r="N166" s="50"/>
      <c r="O166" s="52"/>
    </row>
    <row r="167" spans="1:15" s="51" customFormat="1" ht="17.100000000000001" customHeight="1" x14ac:dyDescent="0.25">
      <c r="A167" s="236">
        <v>191</v>
      </c>
      <c r="B167" s="237" t="s">
        <v>435</v>
      </c>
      <c r="C167" s="238">
        <v>99.744459659019995</v>
      </c>
      <c r="D167" s="238">
        <v>96.1256658683686</v>
      </c>
      <c r="E167" s="238">
        <v>1.8093936917274507</v>
      </c>
      <c r="F167" s="238">
        <f t="shared" si="8"/>
        <v>97.93505956009605</v>
      </c>
      <c r="G167" s="238"/>
      <c r="H167" s="238">
        <v>1.809400098923917</v>
      </c>
      <c r="I167" s="238">
        <v>0</v>
      </c>
      <c r="J167" s="238">
        <f t="shared" si="9"/>
        <v>1.809400098923917</v>
      </c>
      <c r="K167" s="238"/>
      <c r="L167" s="238">
        <f t="shared" si="11"/>
        <v>2.7755575615628914E-14</v>
      </c>
      <c r="M167" s="238">
        <f t="shared" si="10"/>
        <v>1.8094000989239447</v>
      </c>
      <c r="N167" s="50"/>
      <c r="O167" s="52"/>
    </row>
    <row r="168" spans="1:15" s="51" customFormat="1" ht="17.100000000000001" customHeight="1" x14ac:dyDescent="0.25">
      <c r="A168" s="236">
        <v>192</v>
      </c>
      <c r="B168" s="237" t="s">
        <v>436</v>
      </c>
      <c r="C168" s="238">
        <v>704.39356521636421</v>
      </c>
      <c r="D168" s="238">
        <v>670.80874100389872</v>
      </c>
      <c r="E168" s="238">
        <v>5.1456679116748276</v>
      </c>
      <c r="F168" s="238">
        <f t="shared" si="8"/>
        <v>675.95440891557359</v>
      </c>
      <c r="G168" s="238"/>
      <c r="H168" s="238">
        <v>5.1578441751992017</v>
      </c>
      <c r="I168" s="238">
        <v>10.754021108725738</v>
      </c>
      <c r="J168" s="238">
        <f t="shared" si="9"/>
        <v>15.911865283924939</v>
      </c>
      <c r="K168" s="238"/>
      <c r="L168" s="238">
        <f t="shared" si="11"/>
        <v>12.527291016865675</v>
      </c>
      <c r="M168" s="238">
        <f t="shared" si="10"/>
        <v>28.439156300790614</v>
      </c>
      <c r="N168" s="50"/>
      <c r="O168" s="52"/>
    </row>
    <row r="169" spans="1:15" s="51" customFormat="1" ht="17.100000000000001" customHeight="1" x14ac:dyDescent="0.25">
      <c r="A169" s="236">
        <v>193</v>
      </c>
      <c r="B169" s="237" t="s">
        <v>886</v>
      </c>
      <c r="C169" s="238">
        <v>69.362177907294324</v>
      </c>
      <c r="D169" s="238">
        <v>69.362177907294324</v>
      </c>
      <c r="E169" s="238">
        <v>0</v>
      </c>
      <c r="F169" s="238">
        <f t="shared" si="8"/>
        <v>69.362177907294324</v>
      </c>
      <c r="G169" s="238"/>
      <c r="H169" s="238">
        <v>0</v>
      </c>
      <c r="I169" s="238">
        <v>0</v>
      </c>
      <c r="J169" s="238">
        <f t="shared" si="9"/>
        <v>0</v>
      </c>
      <c r="K169" s="238"/>
      <c r="L169" s="238">
        <f t="shared" si="11"/>
        <v>0</v>
      </c>
      <c r="M169" s="238">
        <f t="shared" si="10"/>
        <v>0</v>
      </c>
      <c r="N169" s="50"/>
      <c r="O169" s="52"/>
    </row>
    <row r="170" spans="1:15" s="51" customFormat="1" ht="17.100000000000001" customHeight="1" x14ac:dyDescent="0.25">
      <c r="A170" s="236">
        <v>194</v>
      </c>
      <c r="B170" s="237" t="s">
        <v>437</v>
      </c>
      <c r="C170" s="238">
        <v>714.53579983107011</v>
      </c>
      <c r="D170" s="238">
        <v>691.15799604335257</v>
      </c>
      <c r="E170" s="238">
        <v>2.6451966214126039</v>
      </c>
      <c r="F170" s="238">
        <f t="shared" si="8"/>
        <v>693.80319266476522</v>
      </c>
      <c r="G170" s="238"/>
      <c r="H170" s="238">
        <v>2.9945258232110672</v>
      </c>
      <c r="I170" s="238">
        <v>8.4392737980949732</v>
      </c>
      <c r="J170" s="238">
        <f t="shared" si="9"/>
        <v>11.43379962130604</v>
      </c>
      <c r="K170" s="238"/>
      <c r="L170" s="238">
        <f t="shared" si="11"/>
        <v>9.2988075449988479</v>
      </c>
      <c r="M170" s="238">
        <f t="shared" si="10"/>
        <v>20.732607166304888</v>
      </c>
      <c r="N170" s="50"/>
      <c r="O170" s="52"/>
    </row>
    <row r="171" spans="1:15" s="46" customFormat="1" ht="17.100000000000001" customHeight="1" x14ac:dyDescent="0.25">
      <c r="A171" s="236">
        <v>195</v>
      </c>
      <c r="B171" s="237" t="s">
        <v>438</v>
      </c>
      <c r="C171" s="238">
        <v>1762.9576965604001</v>
      </c>
      <c r="D171" s="238">
        <v>1654.3135711162934</v>
      </c>
      <c r="E171" s="238">
        <v>12.113035026410966</v>
      </c>
      <c r="F171" s="238">
        <f t="shared" si="8"/>
        <v>1666.4266061427043</v>
      </c>
      <c r="G171" s="238"/>
      <c r="H171" s="238">
        <v>14.334699381793593</v>
      </c>
      <c r="I171" s="238">
        <v>39.542434924525779</v>
      </c>
      <c r="J171" s="238">
        <f t="shared" si="9"/>
        <v>53.87713430631937</v>
      </c>
      <c r="K171" s="238"/>
      <c r="L171" s="238">
        <f t="shared" si="11"/>
        <v>42.65395611137648</v>
      </c>
      <c r="M171" s="238">
        <f t="shared" si="10"/>
        <v>96.53109041769585</v>
      </c>
      <c r="N171" s="57"/>
      <c r="O171" s="52"/>
    </row>
    <row r="172" spans="1:15" s="51" customFormat="1" ht="17.100000000000001" customHeight="1" x14ac:dyDescent="0.25">
      <c r="A172" s="236">
        <v>197</v>
      </c>
      <c r="B172" s="237" t="s">
        <v>439</v>
      </c>
      <c r="C172" s="238">
        <v>290.00418167680476</v>
      </c>
      <c r="D172" s="238">
        <v>266.97415769510241</v>
      </c>
      <c r="E172" s="238">
        <v>2.5416017738286878</v>
      </c>
      <c r="F172" s="238">
        <f t="shared" si="8"/>
        <v>269.51575946893109</v>
      </c>
      <c r="G172" s="238"/>
      <c r="H172" s="238">
        <v>3.0991980665778098</v>
      </c>
      <c r="I172" s="238">
        <v>8.4287813228030029</v>
      </c>
      <c r="J172" s="238">
        <f t="shared" si="9"/>
        <v>11.527979389380812</v>
      </c>
      <c r="K172" s="238"/>
      <c r="L172" s="238">
        <f t="shared" si="11"/>
        <v>8.9604428184928562</v>
      </c>
      <c r="M172" s="238">
        <f t="shared" si="10"/>
        <v>20.488422207873668</v>
      </c>
      <c r="N172" s="50"/>
      <c r="O172" s="52"/>
    </row>
    <row r="173" spans="1:15" s="46" customFormat="1" ht="17.100000000000001" customHeight="1" x14ac:dyDescent="0.25">
      <c r="A173" s="236">
        <v>198</v>
      </c>
      <c r="B173" s="237" t="s">
        <v>440</v>
      </c>
      <c r="C173" s="238">
        <v>365.84916837240723</v>
      </c>
      <c r="D173" s="238">
        <v>336.2848093731846</v>
      </c>
      <c r="E173" s="238">
        <v>4.3842827942712113</v>
      </c>
      <c r="F173" s="238">
        <f t="shared" si="8"/>
        <v>340.6690921674558</v>
      </c>
      <c r="G173" s="238"/>
      <c r="H173" s="238">
        <v>4.6178202331955758</v>
      </c>
      <c r="I173" s="238">
        <v>10.169790400255115</v>
      </c>
      <c r="J173" s="238">
        <f t="shared" si="9"/>
        <v>14.78761063345069</v>
      </c>
      <c r="K173" s="238"/>
      <c r="L173" s="238">
        <f t="shared" si="11"/>
        <v>10.392465571500743</v>
      </c>
      <c r="M173" s="238">
        <f t="shared" si="10"/>
        <v>25.180076204951433</v>
      </c>
      <c r="N173" s="50"/>
      <c r="O173" s="52"/>
    </row>
    <row r="174" spans="1:15" s="46" customFormat="1" ht="17.100000000000001" customHeight="1" x14ac:dyDescent="0.25">
      <c r="A174" s="236">
        <v>199</v>
      </c>
      <c r="B174" s="237" t="s">
        <v>441</v>
      </c>
      <c r="C174" s="238">
        <v>282.39865362724748</v>
      </c>
      <c r="D174" s="238">
        <v>267.939451739096</v>
      </c>
      <c r="E174" s="238">
        <v>3.8767619687363042</v>
      </c>
      <c r="F174" s="238">
        <f t="shared" si="8"/>
        <v>271.81621370783233</v>
      </c>
      <c r="G174" s="238"/>
      <c r="H174" s="238">
        <v>4.0851026801208459</v>
      </c>
      <c r="I174" s="238">
        <v>3.149342842974193</v>
      </c>
      <c r="J174" s="238">
        <f t="shared" si="9"/>
        <v>7.2344455230950384</v>
      </c>
      <c r="K174" s="238"/>
      <c r="L174" s="238">
        <f t="shared" si="11"/>
        <v>3.3479943963201126</v>
      </c>
      <c r="M174" s="238">
        <f t="shared" si="10"/>
        <v>10.582439919415151</v>
      </c>
      <c r="N174" s="57"/>
      <c r="O174" s="52"/>
    </row>
    <row r="175" spans="1:15" s="51" customFormat="1" ht="17.100000000000001" customHeight="1" x14ac:dyDescent="0.25">
      <c r="A175" s="236">
        <v>200</v>
      </c>
      <c r="B175" s="237" t="s">
        <v>442</v>
      </c>
      <c r="C175" s="238">
        <v>1271.7331244774095</v>
      </c>
      <c r="D175" s="238">
        <v>1175.3334973427832</v>
      </c>
      <c r="E175" s="238">
        <v>13.881709312693555</v>
      </c>
      <c r="F175" s="238">
        <f t="shared" si="8"/>
        <v>1189.2152066554768</v>
      </c>
      <c r="G175" s="238"/>
      <c r="H175" s="238">
        <v>14.821214258285291</v>
      </c>
      <c r="I175" s="238">
        <v>33.400448443455822</v>
      </c>
      <c r="J175" s="238">
        <f t="shared" si="9"/>
        <v>48.22166270174111</v>
      </c>
      <c r="K175" s="238"/>
      <c r="L175" s="238">
        <f t="shared" si="11"/>
        <v>34.29625512019166</v>
      </c>
      <c r="M175" s="238">
        <f t="shared" si="10"/>
        <v>82.51791782193277</v>
      </c>
      <c r="N175" s="57"/>
      <c r="O175" s="52"/>
    </row>
    <row r="176" spans="1:15" s="51" customFormat="1" ht="17.100000000000001" customHeight="1" x14ac:dyDescent="0.25">
      <c r="A176" s="236">
        <v>201</v>
      </c>
      <c r="B176" s="237" t="s">
        <v>443</v>
      </c>
      <c r="C176" s="238">
        <v>1611.3985114578857</v>
      </c>
      <c r="D176" s="238">
        <v>1264.8999758534126</v>
      </c>
      <c r="E176" s="238">
        <v>38.239703254944025</v>
      </c>
      <c r="F176" s="238">
        <f t="shared" si="8"/>
        <v>1303.1396791083566</v>
      </c>
      <c r="G176" s="238"/>
      <c r="H176" s="238">
        <v>46.629025857500849</v>
      </c>
      <c r="I176" s="238">
        <v>126.81534246237283</v>
      </c>
      <c r="J176" s="238">
        <f t="shared" si="9"/>
        <v>173.44436831987366</v>
      </c>
      <c r="K176" s="238"/>
      <c r="L176" s="238">
        <f t="shared" si="11"/>
        <v>134.81446402965537</v>
      </c>
      <c r="M176" s="238">
        <f t="shared" si="10"/>
        <v>308.25883234952903</v>
      </c>
      <c r="N176" s="50"/>
      <c r="O176" s="52"/>
    </row>
    <row r="177" spans="1:15" s="51" customFormat="1" ht="17.100000000000001" customHeight="1" x14ac:dyDescent="0.25">
      <c r="A177" s="236">
        <v>202</v>
      </c>
      <c r="B177" s="237" t="s">
        <v>444</v>
      </c>
      <c r="C177" s="238">
        <v>2388.2402676103793</v>
      </c>
      <c r="D177" s="238">
        <v>2190.2471982247198</v>
      </c>
      <c r="E177" s="238">
        <v>28.026469592195621</v>
      </c>
      <c r="F177" s="238">
        <f t="shared" si="8"/>
        <v>2218.2736678169153</v>
      </c>
      <c r="G177" s="238"/>
      <c r="H177" s="238">
        <v>28.026469592195621</v>
      </c>
      <c r="I177" s="238">
        <v>68.694976767589807</v>
      </c>
      <c r="J177" s="238">
        <f t="shared" si="9"/>
        <v>96.721446359785432</v>
      </c>
      <c r="K177" s="238"/>
      <c r="L177" s="238">
        <f t="shared" si="11"/>
        <v>73.245153433678524</v>
      </c>
      <c r="M177" s="238">
        <f t="shared" si="10"/>
        <v>169.96659979346396</v>
      </c>
      <c r="N177" s="50"/>
      <c r="O177" s="52"/>
    </row>
    <row r="178" spans="1:15" s="46" customFormat="1" ht="17.100000000000001" customHeight="1" x14ac:dyDescent="0.25">
      <c r="A178" s="236">
        <v>203</v>
      </c>
      <c r="B178" s="237" t="s">
        <v>445</v>
      </c>
      <c r="C178" s="238">
        <v>671.82521559988766</v>
      </c>
      <c r="D178" s="238">
        <v>655.31203412315813</v>
      </c>
      <c r="E178" s="238">
        <v>8.2565905535687847</v>
      </c>
      <c r="F178" s="238">
        <f t="shared" si="8"/>
        <v>663.56862467672693</v>
      </c>
      <c r="G178" s="238"/>
      <c r="H178" s="238">
        <v>8.256590923160271</v>
      </c>
      <c r="I178" s="238">
        <v>0</v>
      </c>
      <c r="J178" s="238">
        <f t="shared" si="9"/>
        <v>8.256590923160271</v>
      </c>
      <c r="K178" s="238"/>
      <c r="L178" s="238">
        <f t="shared" si="11"/>
        <v>4.5830006456526462E-13</v>
      </c>
      <c r="M178" s="238">
        <f t="shared" si="10"/>
        <v>8.2565909231607293</v>
      </c>
      <c r="N178" s="57"/>
      <c r="O178" s="52"/>
    </row>
    <row r="179" spans="1:15" s="46" customFormat="1" ht="17.100000000000001" customHeight="1" x14ac:dyDescent="0.25">
      <c r="A179" s="236">
        <v>204</v>
      </c>
      <c r="B179" s="237" t="s">
        <v>446</v>
      </c>
      <c r="C179" s="238">
        <v>1940.1973504075593</v>
      </c>
      <c r="D179" s="238">
        <v>1912.1371716574311</v>
      </c>
      <c r="E179" s="238">
        <v>3.0967314566089952</v>
      </c>
      <c r="F179" s="238">
        <f t="shared" si="8"/>
        <v>1915.23390311404</v>
      </c>
      <c r="G179" s="238"/>
      <c r="H179" s="238">
        <v>3.7761164128603588</v>
      </c>
      <c r="I179" s="238">
        <v>10.269772605932506</v>
      </c>
      <c r="J179" s="238">
        <f t="shared" si="9"/>
        <v>14.045889018792865</v>
      </c>
      <c r="K179" s="238"/>
      <c r="L179" s="238">
        <f t="shared" si="11"/>
        <v>10.917558274726401</v>
      </c>
      <c r="M179" s="238">
        <f t="shared" si="10"/>
        <v>24.963447293519266</v>
      </c>
      <c r="N179" s="50"/>
      <c r="O179" s="52"/>
    </row>
    <row r="180" spans="1:15" s="51" customFormat="1" ht="17.100000000000001" customHeight="1" x14ac:dyDescent="0.25">
      <c r="A180" s="236">
        <v>205</v>
      </c>
      <c r="B180" s="237" t="s">
        <v>447</v>
      </c>
      <c r="C180" s="238">
        <v>2122.8782897868628</v>
      </c>
      <c r="D180" s="238">
        <v>2075.8048052295862</v>
      </c>
      <c r="E180" s="238">
        <v>5.1950466861711044</v>
      </c>
      <c r="F180" s="238">
        <f t="shared" si="8"/>
        <v>2080.9998519157575</v>
      </c>
      <c r="G180" s="238"/>
      <c r="H180" s="238">
        <v>6.3347763372691039</v>
      </c>
      <c r="I180" s="238">
        <v>17.22847127843438</v>
      </c>
      <c r="J180" s="238">
        <f t="shared" si="9"/>
        <v>23.563247615703485</v>
      </c>
      <c r="K180" s="238"/>
      <c r="L180" s="238">
        <f t="shared" si="11"/>
        <v>18.315190255401749</v>
      </c>
      <c r="M180" s="238">
        <f t="shared" si="10"/>
        <v>41.878437871105234</v>
      </c>
      <c r="N180" s="57"/>
      <c r="O180" s="52"/>
    </row>
    <row r="181" spans="1:15" s="51" customFormat="1" ht="17.100000000000001" customHeight="1" x14ac:dyDescent="0.25">
      <c r="A181" s="236">
        <v>206</v>
      </c>
      <c r="B181" s="237" t="s">
        <v>887</v>
      </c>
      <c r="C181" s="238">
        <v>767.81699872343654</v>
      </c>
      <c r="D181" s="238">
        <v>767.81699872343665</v>
      </c>
      <c r="E181" s="238">
        <v>0</v>
      </c>
      <c r="F181" s="238">
        <f t="shared" si="8"/>
        <v>767.81699872343665</v>
      </c>
      <c r="G181" s="238"/>
      <c r="H181" s="238">
        <v>0</v>
      </c>
      <c r="I181" s="238">
        <v>0</v>
      </c>
      <c r="J181" s="238">
        <f t="shared" si="9"/>
        <v>0</v>
      </c>
      <c r="K181" s="238"/>
      <c r="L181" s="238">
        <f t="shared" si="11"/>
        <v>-1.1368683772161603E-13</v>
      </c>
      <c r="M181" s="238">
        <f t="shared" si="10"/>
        <v>-1.1368683772161603E-13</v>
      </c>
      <c r="N181" s="50"/>
      <c r="O181" s="52"/>
    </row>
    <row r="182" spans="1:15" s="46" customFormat="1" ht="17.100000000000001" customHeight="1" x14ac:dyDescent="0.25">
      <c r="A182" s="236">
        <v>207</v>
      </c>
      <c r="B182" s="237" t="s">
        <v>448</v>
      </c>
      <c r="C182" s="238">
        <v>873.48866978443698</v>
      </c>
      <c r="D182" s="238">
        <v>850.79744334734198</v>
      </c>
      <c r="E182" s="238">
        <v>3.5714752751709882</v>
      </c>
      <c r="F182" s="238">
        <f t="shared" si="8"/>
        <v>854.36891862251298</v>
      </c>
      <c r="G182" s="238"/>
      <c r="H182" s="238">
        <v>4.0545466616969783</v>
      </c>
      <c r="I182" s="238">
        <v>7.3022989671364611</v>
      </c>
      <c r="J182" s="238">
        <f t="shared" si="9"/>
        <v>11.35684562883344</v>
      </c>
      <c r="K182" s="238"/>
      <c r="L182" s="238">
        <f t="shared" si="11"/>
        <v>7.7629055330905601</v>
      </c>
      <c r="M182" s="238">
        <f t="shared" si="10"/>
        <v>19.119751161924</v>
      </c>
      <c r="N182" s="57"/>
      <c r="O182" s="52"/>
    </row>
    <row r="183" spans="1:15" s="51" customFormat="1" ht="17.100000000000001" customHeight="1" x14ac:dyDescent="0.25">
      <c r="A183" s="236">
        <v>208</v>
      </c>
      <c r="B183" s="237" t="s">
        <v>449</v>
      </c>
      <c r="C183" s="238">
        <v>171.114197441605</v>
      </c>
      <c r="D183" s="238">
        <v>159.70658694701962</v>
      </c>
      <c r="E183" s="238">
        <v>5.7038066462667993</v>
      </c>
      <c r="F183" s="238">
        <f t="shared" si="8"/>
        <v>165.41039359328641</v>
      </c>
      <c r="G183" s="238"/>
      <c r="H183" s="238">
        <v>5.7038038483185449</v>
      </c>
      <c r="I183" s="238">
        <v>0</v>
      </c>
      <c r="J183" s="238">
        <f t="shared" si="9"/>
        <v>5.7038038483185449</v>
      </c>
      <c r="K183" s="238"/>
      <c r="L183" s="238">
        <f t="shared" si="11"/>
        <v>4.0856207306205761E-14</v>
      </c>
      <c r="M183" s="238">
        <f t="shared" si="10"/>
        <v>5.7038038483185858</v>
      </c>
      <c r="N183" s="50"/>
      <c r="O183" s="52"/>
    </row>
    <row r="184" spans="1:15" s="51" customFormat="1" ht="17.100000000000001" customHeight="1" x14ac:dyDescent="0.25">
      <c r="A184" s="236">
        <v>210</v>
      </c>
      <c r="B184" s="237" t="s">
        <v>450</v>
      </c>
      <c r="C184" s="238">
        <v>2518.4205432682438</v>
      </c>
      <c r="D184" s="238">
        <v>2446.1420997110836</v>
      </c>
      <c r="E184" s="238">
        <v>7.9766750746612232</v>
      </c>
      <c r="F184" s="238">
        <f t="shared" si="8"/>
        <v>2454.1187747857448</v>
      </c>
      <c r="G184" s="238"/>
      <c r="H184" s="238">
        <v>9.7266599341083833</v>
      </c>
      <c r="I184" s="238">
        <v>26.453259158313486</v>
      </c>
      <c r="J184" s="238">
        <f t="shared" si="9"/>
        <v>36.179919092421869</v>
      </c>
      <c r="K184" s="238"/>
      <c r="L184" s="238">
        <f t="shared" si="11"/>
        <v>28.121849390077159</v>
      </c>
      <c r="M184" s="238">
        <f t="shared" si="10"/>
        <v>64.301768482499028</v>
      </c>
      <c r="N184" s="50"/>
      <c r="O184" s="52"/>
    </row>
    <row r="185" spans="1:15" s="51" customFormat="1" ht="17.100000000000001" customHeight="1" x14ac:dyDescent="0.25">
      <c r="A185" s="236">
        <v>211</v>
      </c>
      <c r="B185" s="237" t="s">
        <v>451</v>
      </c>
      <c r="C185" s="238">
        <v>3323.268042744151</v>
      </c>
      <c r="D185" s="238">
        <v>3175.303897525253</v>
      </c>
      <c r="E185" s="238">
        <v>16.762885205775667</v>
      </c>
      <c r="F185" s="238">
        <f t="shared" si="8"/>
        <v>3192.0667827310285</v>
      </c>
      <c r="G185" s="238"/>
      <c r="H185" s="238">
        <v>19.220615239137434</v>
      </c>
      <c r="I185" s="238">
        <v>53.509321420664605</v>
      </c>
      <c r="J185" s="238">
        <f t="shared" si="9"/>
        <v>72.729936659802036</v>
      </c>
      <c r="K185" s="238"/>
      <c r="L185" s="238">
        <f t="shared" si="11"/>
        <v>58.471323353320429</v>
      </c>
      <c r="M185" s="238">
        <f t="shared" si="10"/>
        <v>131.20126001312246</v>
      </c>
      <c r="N185" s="50"/>
      <c r="O185" s="52"/>
    </row>
    <row r="186" spans="1:15" s="46" customFormat="1" ht="17.100000000000001" customHeight="1" x14ac:dyDescent="0.25">
      <c r="A186" s="236">
        <v>212</v>
      </c>
      <c r="B186" s="242" t="s">
        <v>888</v>
      </c>
      <c r="C186" s="238">
        <v>668.6476443835852</v>
      </c>
      <c r="D186" s="238">
        <v>668.64764438358532</v>
      </c>
      <c r="E186" s="238">
        <v>0</v>
      </c>
      <c r="F186" s="238">
        <f t="shared" si="8"/>
        <v>668.64764438358532</v>
      </c>
      <c r="G186" s="238"/>
      <c r="H186" s="238">
        <v>0</v>
      </c>
      <c r="I186" s="238">
        <v>0</v>
      </c>
      <c r="J186" s="238">
        <f>+H186+I186</f>
        <v>0</v>
      </c>
      <c r="K186" s="238"/>
      <c r="L186" s="238">
        <f>SUM(C186-F186-J186)</f>
        <v>-1.1368683772161603E-13</v>
      </c>
      <c r="M186" s="238">
        <f>J186+L186</f>
        <v>-1.1368683772161603E-13</v>
      </c>
      <c r="N186" s="57"/>
      <c r="O186" s="52"/>
    </row>
    <row r="187" spans="1:15" s="51" customFormat="1" ht="17.100000000000001" customHeight="1" x14ac:dyDescent="0.25">
      <c r="A187" s="236">
        <v>213</v>
      </c>
      <c r="B187" s="243" t="s">
        <v>452</v>
      </c>
      <c r="C187" s="238">
        <v>1106.8716798269822</v>
      </c>
      <c r="D187" s="238">
        <v>774.04243918414966</v>
      </c>
      <c r="E187" s="238">
        <v>26.47749908653984</v>
      </c>
      <c r="F187" s="238">
        <f t="shared" si="8"/>
        <v>800.51993827068952</v>
      </c>
      <c r="G187" s="238"/>
      <c r="H187" s="238">
        <v>35.558998916224397</v>
      </c>
      <c r="I187" s="238">
        <v>64.413850365973133</v>
      </c>
      <c r="J187" s="238">
        <f t="shared" si="9"/>
        <v>99.972849282197529</v>
      </c>
      <c r="K187" s="238"/>
      <c r="L187" s="238">
        <f t="shared" si="11"/>
        <v>206.37889227409519</v>
      </c>
      <c r="M187" s="238">
        <f t="shared" si="10"/>
        <v>306.35174155629272</v>
      </c>
      <c r="N187" s="50"/>
      <c r="O187" s="52"/>
    </row>
    <row r="188" spans="1:15" s="51" customFormat="1" ht="17.100000000000001" customHeight="1" x14ac:dyDescent="0.25">
      <c r="A188" s="236">
        <v>214</v>
      </c>
      <c r="B188" s="243" t="s">
        <v>453</v>
      </c>
      <c r="C188" s="238">
        <v>2183.4890226331049</v>
      </c>
      <c r="D188" s="238">
        <v>1865.3458127169433</v>
      </c>
      <c r="E188" s="238">
        <v>26.414686937278528</v>
      </c>
      <c r="F188" s="238">
        <f t="shared" si="8"/>
        <v>1891.7604996542218</v>
      </c>
      <c r="G188" s="238"/>
      <c r="H188" s="238">
        <v>34.92427514714899</v>
      </c>
      <c r="I188" s="238">
        <v>65.608438967582657</v>
      </c>
      <c r="J188" s="238">
        <f>+H188+I188</f>
        <v>100.53271411473165</v>
      </c>
      <c r="K188" s="238"/>
      <c r="L188" s="238">
        <f>SUM(C188-F188-J188)</f>
        <v>191.19580886415147</v>
      </c>
      <c r="M188" s="238">
        <f>J188+L188</f>
        <v>291.72852297888312</v>
      </c>
      <c r="N188" s="50"/>
      <c r="O188" s="52"/>
    </row>
    <row r="189" spans="1:15" s="51" customFormat="1" ht="17.100000000000001" customHeight="1" x14ac:dyDescent="0.25">
      <c r="A189" s="236">
        <v>215</v>
      </c>
      <c r="B189" s="237" t="s">
        <v>922</v>
      </c>
      <c r="C189" s="238">
        <v>1131.7401859323068</v>
      </c>
      <c r="D189" s="238">
        <v>923.93431465330809</v>
      </c>
      <c r="E189" s="238">
        <v>16.785332461644892</v>
      </c>
      <c r="F189" s="238">
        <f t="shared" si="8"/>
        <v>940.71964711495298</v>
      </c>
      <c r="G189" s="238"/>
      <c r="H189" s="238">
        <v>29.020788180583871</v>
      </c>
      <c r="I189" s="238">
        <v>41.107523391807781</v>
      </c>
      <c r="J189" s="238">
        <f t="shared" si="9"/>
        <v>70.128311572391652</v>
      </c>
      <c r="K189" s="238"/>
      <c r="L189" s="238">
        <f t="shared" si="11"/>
        <v>120.89222724496213</v>
      </c>
      <c r="M189" s="238">
        <f t="shared" si="10"/>
        <v>191.02053881735378</v>
      </c>
      <c r="N189" s="50"/>
      <c r="O189" s="52"/>
    </row>
    <row r="190" spans="1:15" s="51" customFormat="1" ht="17.100000000000001" customHeight="1" x14ac:dyDescent="0.25">
      <c r="A190" s="236">
        <v>216</v>
      </c>
      <c r="B190" s="242" t="s">
        <v>454</v>
      </c>
      <c r="C190" s="238">
        <v>2743.4267440922849</v>
      </c>
      <c r="D190" s="238">
        <v>2106.4503536208836</v>
      </c>
      <c r="E190" s="238">
        <v>126.26750481533901</v>
      </c>
      <c r="F190" s="238">
        <f t="shared" si="8"/>
        <v>2232.7178584362227</v>
      </c>
      <c r="G190" s="238"/>
      <c r="H190" s="238">
        <v>126.26750481533901</v>
      </c>
      <c r="I190" s="238">
        <v>254.1461143335566</v>
      </c>
      <c r="J190" s="238">
        <f t="shared" si="9"/>
        <v>380.41361914889558</v>
      </c>
      <c r="K190" s="238"/>
      <c r="L190" s="238">
        <f t="shared" si="11"/>
        <v>130.29526650716662</v>
      </c>
      <c r="M190" s="238">
        <f t="shared" si="10"/>
        <v>510.70888565606219</v>
      </c>
      <c r="N190" s="50"/>
      <c r="O190" s="52"/>
    </row>
    <row r="191" spans="1:15" s="51" customFormat="1" ht="17.100000000000001" customHeight="1" x14ac:dyDescent="0.25">
      <c r="A191" s="236">
        <v>217</v>
      </c>
      <c r="B191" s="237" t="s">
        <v>455</v>
      </c>
      <c r="C191" s="238">
        <v>2890.7447417830499</v>
      </c>
      <c r="D191" s="238">
        <v>1931.3401819092383</v>
      </c>
      <c r="E191" s="238">
        <v>72.051196568993618</v>
      </c>
      <c r="F191" s="238">
        <f t="shared" si="8"/>
        <v>2003.3913784782319</v>
      </c>
      <c r="G191" s="238"/>
      <c r="H191" s="238">
        <v>77.846080783499445</v>
      </c>
      <c r="I191" s="238">
        <v>178.87169827242113</v>
      </c>
      <c r="J191" s="238">
        <f t="shared" si="9"/>
        <v>256.71777905592057</v>
      </c>
      <c r="K191" s="238"/>
      <c r="L191" s="238">
        <f t="shared" si="11"/>
        <v>630.63558424889743</v>
      </c>
      <c r="M191" s="238">
        <f t="shared" si="10"/>
        <v>887.353363304818</v>
      </c>
      <c r="N191" s="50"/>
      <c r="O191" s="52"/>
    </row>
    <row r="192" spans="1:15" s="51" customFormat="1" ht="17.100000000000001" customHeight="1" x14ac:dyDescent="0.25">
      <c r="A192" s="244">
        <v>218</v>
      </c>
      <c r="B192" s="237" t="s">
        <v>456</v>
      </c>
      <c r="C192" s="238">
        <v>713.6838402525218</v>
      </c>
      <c r="D192" s="238">
        <v>707.45756786660297</v>
      </c>
      <c r="E192" s="238">
        <v>0.68713366500931172</v>
      </c>
      <c r="F192" s="238">
        <f t="shared" si="8"/>
        <v>708.14470153161233</v>
      </c>
      <c r="G192" s="238"/>
      <c r="H192" s="238">
        <v>0.83788239190971647</v>
      </c>
      <c r="I192" s="238">
        <v>2.2787596176497975</v>
      </c>
      <c r="J192" s="238">
        <f t="shared" si="9"/>
        <v>3.1166420095595138</v>
      </c>
      <c r="K192" s="238"/>
      <c r="L192" s="238">
        <f t="shared" si="11"/>
        <v>2.4224967113499636</v>
      </c>
      <c r="M192" s="238">
        <f t="shared" si="10"/>
        <v>5.5391387209094773</v>
      </c>
      <c r="N192" s="50"/>
      <c r="O192" s="52"/>
    </row>
    <row r="193" spans="1:15" s="46" customFormat="1" ht="17.100000000000001" customHeight="1" x14ac:dyDescent="0.25">
      <c r="A193" s="236">
        <v>219</v>
      </c>
      <c r="B193" s="237" t="s">
        <v>457</v>
      </c>
      <c r="C193" s="238">
        <v>775.17629818346222</v>
      </c>
      <c r="D193" s="238">
        <v>637.50498759780965</v>
      </c>
      <c r="E193" s="238">
        <v>15.193455465230539</v>
      </c>
      <c r="F193" s="238">
        <f t="shared" si="8"/>
        <v>652.69844306304014</v>
      </c>
      <c r="G193" s="238"/>
      <c r="H193" s="238">
        <v>18.52671350666148</v>
      </c>
      <c r="I193" s="238">
        <v>50.386459379987386</v>
      </c>
      <c r="J193" s="238">
        <f t="shared" si="9"/>
        <v>68.913172886648866</v>
      </c>
      <c r="K193" s="238"/>
      <c r="L193" s="238">
        <f t="shared" si="11"/>
        <v>53.564682233773212</v>
      </c>
      <c r="M193" s="238">
        <f t="shared" si="10"/>
        <v>122.47785512042208</v>
      </c>
      <c r="N193" s="57"/>
      <c r="O193" s="52"/>
    </row>
    <row r="194" spans="1:15" s="51" customFormat="1" ht="17.100000000000001" customHeight="1" x14ac:dyDescent="0.25">
      <c r="A194" s="236">
        <v>222</v>
      </c>
      <c r="B194" s="242" t="s">
        <v>458</v>
      </c>
      <c r="C194" s="238">
        <v>19119.236272832615</v>
      </c>
      <c r="D194" s="238">
        <v>15808.829706432844</v>
      </c>
      <c r="E194" s="238">
        <v>259.32782712193756</v>
      </c>
      <c r="F194" s="238">
        <f t="shared" si="8"/>
        <v>16068.15753355478</v>
      </c>
      <c r="G194" s="238"/>
      <c r="H194" s="238">
        <v>290.0294796856906</v>
      </c>
      <c r="I194" s="238">
        <v>695.43564721205155</v>
      </c>
      <c r="J194" s="238">
        <f t="shared" si="9"/>
        <v>985.46512689774215</v>
      </c>
      <c r="K194" s="238"/>
      <c r="L194" s="238">
        <f t="shared" si="11"/>
        <v>2065.6136123800925</v>
      </c>
      <c r="M194" s="238">
        <f t="shared" si="10"/>
        <v>3051.0787392778348</v>
      </c>
      <c r="N194" s="50"/>
      <c r="O194" s="52"/>
    </row>
    <row r="195" spans="1:15" s="51" customFormat="1" ht="17.100000000000001" customHeight="1" x14ac:dyDescent="0.25">
      <c r="A195" s="244">
        <v>223</v>
      </c>
      <c r="B195" s="237" t="s">
        <v>889</v>
      </c>
      <c r="C195" s="238">
        <v>78.916534524383209</v>
      </c>
      <c r="D195" s="238">
        <v>78.916534524383223</v>
      </c>
      <c r="E195" s="238">
        <v>0</v>
      </c>
      <c r="F195" s="238">
        <f t="shared" si="8"/>
        <v>78.916534524383223</v>
      </c>
      <c r="G195" s="238"/>
      <c r="H195" s="238">
        <v>0</v>
      </c>
      <c r="I195" s="238">
        <v>0</v>
      </c>
      <c r="J195" s="238">
        <f t="shared" si="9"/>
        <v>0</v>
      </c>
      <c r="K195" s="238"/>
      <c r="L195" s="238">
        <f t="shared" si="11"/>
        <v>-1.4210854715202004E-14</v>
      </c>
      <c r="M195" s="238">
        <f t="shared" si="10"/>
        <v>-1.4210854715202004E-14</v>
      </c>
      <c r="N195" s="50"/>
      <c r="O195" s="52"/>
    </row>
    <row r="196" spans="1:15" s="51" customFormat="1" ht="17.100000000000001" customHeight="1" x14ac:dyDescent="0.25">
      <c r="A196" s="244">
        <v>225</v>
      </c>
      <c r="B196" s="237" t="s">
        <v>890</v>
      </c>
      <c r="C196" s="238">
        <v>22.575730603459775</v>
      </c>
      <c r="D196" s="238">
        <v>22.575730603459778</v>
      </c>
      <c r="E196" s="238">
        <v>0</v>
      </c>
      <c r="F196" s="238">
        <f t="shared" si="8"/>
        <v>22.575730603459778</v>
      </c>
      <c r="G196" s="238"/>
      <c r="H196" s="238">
        <v>0</v>
      </c>
      <c r="I196" s="238">
        <v>0</v>
      </c>
      <c r="J196" s="238">
        <f t="shared" si="9"/>
        <v>0</v>
      </c>
      <c r="K196" s="238"/>
      <c r="L196" s="238">
        <f t="shared" si="11"/>
        <v>-3.5527136788005009E-15</v>
      </c>
      <c r="M196" s="238">
        <f t="shared" si="10"/>
        <v>-3.5527136788005009E-15</v>
      </c>
      <c r="N196" s="50"/>
      <c r="O196" s="52"/>
    </row>
    <row r="197" spans="1:15" s="51" customFormat="1" ht="17.100000000000001" customHeight="1" x14ac:dyDescent="0.25">
      <c r="A197" s="244">
        <v>226</v>
      </c>
      <c r="B197" s="237" t="s">
        <v>459</v>
      </c>
      <c r="C197" s="238">
        <v>460.82173499999993</v>
      </c>
      <c r="D197" s="238">
        <v>345.61630124999999</v>
      </c>
      <c r="E197" s="238">
        <v>23.041086749999998</v>
      </c>
      <c r="F197" s="238">
        <f t="shared" si="8"/>
        <v>368.65738799999997</v>
      </c>
      <c r="G197" s="238"/>
      <c r="H197" s="238">
        <v>23.041086749999998</v>
      </c>
      <c r="I197" s="238">
        <v>46.082173499999996</v>
      </c>
      <c r="J197" s="238">
        <f t="shared" si="9"/>
        <v>69.123260249999987</v>
      </c>
      <c r="K197" s="238"/>
      <c r="L197" s="238">
        <f t="shared" si="11"/>
        <v>23.041086749999977</v>
      </c>
      <c r="M197" s="238">
        <f t="shared" si="10"/>
        <v>92.164346999999964</v>
      </c>
      <c r="N197" s="50"/>
      <c r="O197" s="52"/>
    </row>
    <row r="198" spans="1:15" s="51" customFormat="1" ht="17.100000000000001" customHeight="1" x14ac:dyDescent="0.25">
      <c r="A198" s="244">
        <v>227</v>
      </c>
      <c r="B198" s="237" t="s">
        <v>460</v>
      </c>
      <c r="C198" s="238">
        <v>1932.5831050068928</v>
      </c>
      <c r="D198" s="238">
        <v>1830.5419105867948</v>
      </c>
      <c r="E198" s="238">
        <v>12.004846403878425</v>
      </c>
      <c r="F198" s="238">
        <f t="shared" si="8"/>
        <v>1842.5467569906732</v>
      </c>
      <c r="G198" s="238"/>
      <c r="H198" s="238">
        <v>12.004846403878425</v>
      </c>
      <c r="I198" s="238">
        <v>36.01453920305611</v>
      </c>
      <c r="J198" s="238">
        <f t="shared" si="9"/>
        <v>48.019385606934534</v>
      </c>
      <c r="K198" s="238"/>
      <c r="L198" s="238">
        <f t="shared" si="11"/>
        <v>42.016962409285028</v>
      </c>
      <c r="M198" s="238">
        <f t="shared" si="10"/>
        <v>90.036348016219563</v>
      </c>
      <c r="N198" s="50"/>
      <c r="O198" s="52"/>
    </row>
    <row r="199" spans="1:15" ht="17.100000000000001" customHeight="1" x14ac:dyDescent="0.25">
      <c r="A199" s="244">
        <v>228</v>
      </c>
      <c r="B199" s="237" t="s">
        <v>461</v>
      </c>
      <c r="C199" s="238">
        <v>355.40509477715869</v>
      </c>
      <c r="D199" s="238">
        <v>335.45836133358557</v>
      </c>
      <c r="E199" s="238">
        <v>2.3618023051712407</v>
      </c>
      <c r="F199" s="238">
        <f t="shared" si="8"/>
        <v>337.82016363875681</v>
      </c>
      <c r="G199" s="238"/>
      <c r="H199" s="238">
        <v>2.3618023051712407</v>
      </c>
      <c r="I199" s="238">
        <v>7.0339724696386901</v>
      </c>
      <c r="J199" s="238">
        <f t="shared" si="9"/>
        <v>9.3957747748099312</v>
      </c>
      <c r="K199" s="238"/>
      <c r="L199" s="238">
        <f t="shared" si="11"/>
        <v>8.1891563635919535</v>
      </c>
      <c r="M199" s="238">
        <f t="shared" si="10"/>
        <v>17.584931138401885</v>
      </c>
      <c r="N199" s="57"/>
      <c r="O199" s="52"/>
    </row>
    <row r="200" spans="1:15" s="51" customFormat="1" ht="17.100000000000001" customHeight="1" x14ac:dyDescent="0.25">
      <c r="A200" s="236">
        <v>229</v>
      </c>
      <c r="B200" s="242" t="s">
        <v>462</v>
      </c>
      <c r="C200" s="238">
        <v>1892.5912395670484</v>
      </c>
      <c r="D200" s="238">
        <v>1539.9152844394994</v>
      </c>
      <c r="E200" s="238">
        <v>39.369020014095327</v>
      </c>
      <c r="F200" s="238">
        <f t="shared" si="8"/>
        <v>1579.2843044535948</v>
      </c>
      <c r="G200" s="238"/>
      <c r="H200" s="238">
        <v>46.420740514095328</v>
      </c>
      <c r="I200" s="238">
        <v>128.27465706802343</v>
      </c>
      <c r="J200" s="238">
        <f t="shared" si="9"/>
        <v>174.69539758211874</v>
      </c>
      <c r="K200" s="238"/>
      <c r="L200" s="238">
        <f t="shared" si="11"/>
        <v>138.61153753133487</v>
      </c>
      <c r="M200" s="238">
        <f t="shared" si="10"/>
        <v>313.30693511345362</v>
      </c>
      <c r="N200" s="50"/>
      <c r="O200" s="52"/>
    </row>
    <row r="201" spans="1:15" s="51" customFormat="1" ht="17.100000000000001" customHeight="1" x14ac:dyDescent="0.25">
      <c r="A201" s="236">
        <v>231</v>
      </c>
      <c r="B201" s="242" t="s">
        <v>463</v>
      </c>
      <c r="C201" s="238">
        <v>116.96347762069838</v>
      </c>
      <c r="D201" s="238">
        <v>108.65439189871702</v>
      </c>
      <c r="E201" s="238">
        <v>0.91699370473769815</v>
      </c>
      <c r="F201" s="238">
        <f t="shared" si="8"/>
        <v>109.57138560345471</v>
      </c>
      <c r="G201" s="238"/>
      <c r="H201" s="238">
        <v>1.1181709087126983</v>
      </c>
      <c r="I201" s="238">
        <v>3.0410505610178573</v>
      </c>
      <c r="J201" s="238">
        <f t="shared" si="9"/>
        <v>4.1592214697305554</v>
      </c>
      <c r="K201" s="238"/>
      <c r="L201" s="238">
        <f t="shared" si="11"/>
        <v>3.2328705475131141</v>
      </c>
      <c r="M201" s="238">
        <f t="shared" si="10"/>
        <v>7.3920920172436695</v>
      </c>
      <c r="N201" s="50"/>
      <c r="O201" s="52"/>
    </row>
    <row r="202" spans="1:15" s="51" customFormat="1" ht="17.100000000000001" customHeight="1" x14ac:dyDescent="0.25">
      <c r="A202" s="236">
        <v>233</v>
      </c>
      <c r="B202" s="237" t="s">
        <v>464</v>
      </c>
      <c r="C202" s="238">
        <v>156.27618213292814</v>
      </c>
      <c r="D202" s="238">
        <v>145.17432216064208</v>
      </c>
      <c r="E202" s="238">
        <v>1.2252052723253968</v>
      </c>
      <c r="F202" s="238">
        <f t="shared" si="8"/>
        <v>146.39952743296749</v>
      </c>
      <c r="G202" s="238"/>
      <c r="H202" s="238">
        <v>1.4940003080357145</v>
      </c>
      <c r="I202" s="238">
        <v>4.0631807444511896</v>
      </c>
      <c r="J202" s="238">
        <f t="shared" si="9"/>
        <v>5.5571810524869036</v>
      </c>
      <c r="K202" s="238"/>
      <c r="L202" s="238">
        <f t="shared" si="11"/>
        <v>4.3194736474737496</v>
      </c>
      <c r="M202" s="238">
        <f t="shared" si="10"/>
        <v>9.8766546999606533</v>
      </c>
      <c r="N202" s="50"/>
      <c r="O202" s="52"/>
    </row>
    <row r="203" spans="1:15" s="51" customFormat="1" ht="17.100000000000001" customHeight="1" x14ac:dyDescent="0.25">
      <c r="A203" s="236">
        <v>234</v>
      </c>
      <c r="B203" s="237" t="s">
        <v>465</v>
      </c>
      <c r="C203" s="238">
        <v>652.43262547075869</v>
      </c>
      <c r="D203" s="238">
        <v>155.98323880906631</v>
      </c>
      <c r="E203" s="238">
        <v>6.8816615397374683</v>
      </c>
      <c r="F203" s="238">
        <f t="shared" si="8"/>
        <v>162.86490034880379</v>
      </c>
      <c r="G203" s="238"/>
      <c r="H203" s="238">
        <v>26.493375193168578</v>
      </c>
      <c r="I203" s="238">
        <v>40.88810570508722</v>
      </c>
      <c r="J203" s="238">
        <f t="shared" si="9"/>
        <v>67.381480898255802</v>
      </c>
      <c r="K203" s="238"/>
      <c r="L203" s="238">
        <f t="shared" si="11"/>
        <v>422.18624422369913</v>
      </c>
      <c r="M203" s="238">
        <f t="shared" si="10"/>
        <v>489.56772512195494</v>
      </c>
      <c r="N203" s="50"/>
      <c r="O203" s="52"/>
    </row>
    <row r="204" spans="1:15" ht="17.100000000000001" customHeight="1" x14ac:dyDescent="0.25">
      <c r="A204" s="236">
        <v>235</v>
      </c>
      <c r="B204" s="237" t="s">
        <v>466</v>
      </c>
      <c r="C204" s="238">
        <v>1783.1543041459577</v>
      </c>
      <c r="D204" s="238">
        <v>1147.4984844108315</v>
      </c>
      <c r="E204" s="238">
        <v>70.151205340261839</v>
      </c>
      <c r="F204" s="238">
        <f t="shared" si="8"/>
        <v>1217.6496897510933</v>
      </c>
      <c r="G204" s="238"/>
      <c r="H204" s="238">
        <v>85.541520799914096</v>
      </c>
      <c r="I204" s="238">
        <v>232.64430337040727</v>
      </c>
      <c r="J204" s="238">
        <f t="shared" si="9"/>
        <v>318.18582417032138</v>
      </c>
      <c r="K204" s="238"/>
      <c r="L204" s="238">
        <f t="shared" si="11"/>
        <v>247.31879022454297</v>
      </c>
      <c r="M204" s="238">
        <f t="shared" si="10"/>
        <v>565.50461439486435</v>
      </c>
      <c r="N204" s="50"/>
      <c r="O204" s="52"/>
    </row>
    <row r="205" spans="1:15" s="46" customFormat="1" ht="17.100000000000001" customHeight="1" x14ac:dyDescent="0.25">
      <c r="A205" s="236">
        <v>236</v>
      </c>
      <c r="B205" s="237" t="s">
        <v>467</v>
      </c>
      <c r="C205" s="238">
        <v>1674.5461825831749</v>
      </c>
      <c r="D205" s="238">
        <v>1610.5331829571412</v>
      </c>
      <c r="E205" s="238">
        <v>10.668833265154992</v>
      </c>
      <c r="F205" s="238">
        <f t="shared" si="8"/>
        <v>1621.2020162222962</v>
      </c>
      <c r="G205" s="238"/>
      <c r="H205" s="238">
        <v>10.668833265154992</v>
      </c>
      <c r="I205" s="238">
        <v>21.337666530309985</v>
      </c>
      <c r="J205" s="238">
        <f t="shared" si="9"/>
        <v>32.006499795464975</v>
      </c>
      <c r="K205" s="238"/>
      <c r="L205" s="238">
        <f t="shared" si="11"/>
        <v>21.337666565413741</v>
      </c>
      <c r="M205" s="238">
        <f t="shared" si="10"/>
        <v>53.344166360878717</v>
      </c>
      <c r="N205" s="50"/>
      <c r="O205" s="52"/>
    </row>
    <row r="206" spans="1:15" s="46" customFormat="1" ht="17.100000000000001" customHeight="1" x14ac:dyDescent="0.25">
      <c r="A206" s="236">
        <v>237</v>
      </c>
      <c r="B206" s="242" t="s">
        <v>468</v>
      </c>
      <c r="C206" s="238">
        <v>210.12633365125458</v>
      </c>
      <c r="D206" s="238">
        <v>158.75690011655388</v>
      </c>
      <c r="E206" s="238">
        <v>10.506316688278007</v>
      </c>
      <c r="F206" s="238">
        <f t="shared" si="8"/>
        <v>169.2632168048319</v>
      </c>
      <c r="G206" s="238"/>
      <c r="H206" s="238">
        <v>13.621038986909429</v>
      </c>
      <c r="I206" s="238">
        <v>21.012633315583273</v>
      </c>
      <c r="J206" s="238">
        <f t="shared" si="9"/>
        <v>34.633672302492698</v>
      </c>
      <c r="K206" s="238"/>
      <c r="L206" s="238">
        <f t="shared" si="11"/>
        <v>6.2294445439299864</v>
      </c>
      <c r="M206" s="238">
        <f t="shared" si="10"/>
        <v>40.863116846422685</v>
      </c>
      <c r="N206" s="47"/>
      <c r="O206" s="52"/>
    </row>
    <row r="207" spans="1:15" s="46" customFormat="1" ht="17.100000000000001" customHeight="1" x14ac:dyDescent="0.25">
      <c r="A207" s="236">
        <v>242</v>
      </c>
      <c r="B207" s="242" t="s">
        <v>469</v>
      </c>
      <c r="C207" s="238">
        <v>441.9793621226691</v>
      </c>
      <c r="D207" s="238">
        <v>293.06237256378625</v>
      </c>
      <c r="E207" s="238">
        <v>5.9974859104112053</v>
      </c>
      <c r="F207" s="238">
        <f t="shared" si="8"/>
        <v>299.05985847419748</v>
      </c>
      <c r="G207" s="238"/>
      <c r="H207" s="238">
        <v>6.3759937896205515E-2</v>
      </c>
      <c r="I207" s="238">
        <v>6.0612458483074105</v>
      </c>
      <c r="J207" s="238">
        <f t="shared" si="9"/>
        <v>6.1250057862036158</v>
      </c>
      <c r="K207" s="238"/>
      <c r="L207" s="238">
        <f t="shared" si="11"/>
        <v>136.794497862268</v>
      </c>
      <c r="M207" s="238">
        <f t="shared" si="10"/>
        <v>142.91950364847162</v>
      </c>
      <c r="N207" s="47"/>
      <c r="O207" s="52"/>
    </row>
    <row r="208" spans="1:15" s="46" customFormat="1" ht="17.100000000000001" customHeight="1" x14ac:dyDescent="0.25">
      <c r="A208" s="236">
        <v>243</v>
      </c>
      <c r="B208" s="242" t="s">
        <v>470</v>
      </c>
      <c r="C208" s="238">
        <v>1550.7090368788636</v>
      </c>
      <c r="D208" s="238">
        <v>1240.8838928003304</v>
      </c>
      <c r="E208" s="238">
        <v>52.691926409442303</v>
      </c>
      <c r="F208" s="238">
        <f t="shared" ref="F208:F252" si="12">+D208+E208</f>
        <v>1293.5758192097726</v>
      </c>
      <c r="G208" s="238"/>
      <c r="H208" s="238">
        <v>52.691926409442303</v>
      </c>
      <c r="I208" s="238">
        <v>122.74148084308221</v>
      </c>
      <c r="J208" s="238">
        <f t="shared" si="9"/>
        <v>175.43340725252452</v>
      </c>
      <c r="K208" s="238"/>
      <c r="L208" s="238">
        <f t="shared" si="11"/>
        <v>81.699810416566464</v>
      </c>
      <c r="M208" s="238">
        <f t="shared" si="10"/>
        <v>257.13321766909098</v>
      </c>
      <c r="N208" s="47"/>
      <c r="O208" s="52"/>
    </row>
    <row r="209" spans="1:19" s="46" customFormat="1" ht="17.100000000000001" customHeight="1" x14ac:dyDescent="0.25">
      <c r="A209" s="236">
        <v>244</v>
      </c>
      <c r="B209" s="243" t="s">
        <v>471</v>
      </c>
      <c r="C209" s="238">
        <v>1245.4883211320232</v>
      </c>
      <c r="D209" s="238">
        <v>1038.0655096841783</v>
      </c>
      <c r="E209" s="238">
        <v>28.113368006470992</v>
      </c>
      <c r="F209" s="238">
        <f t="shared" si="12"/>
        <v>1066.1788776906494</v>
      </c>
      <c r="G209" s="238"/>
      <c r="H209" s="238">
        <v>31.444152858901372</v>
      </c>
      <c r="I209" s="238">
        <v>79.69623562274478</v>
      </c>
      <c r="J209" s="238">
        <f t="shared" si="9"/>
        <v>111.14038848164616</v>
      </c>
      <c r="K209" s="238"/>
      <c r="L209" s="238">
        <f t="shared" si="11"/>
        <v>68.169054959727632</v>
      </c>
      <c r="M209" s="238">
        <f t="shared" si="10"/>
        <v>179.30944344137379</v>
      </c>
      <c r="N209" s="57"/>
      <c r="O209" s="52"/>
    </row>
    <row r="210" spans="1:19" s="46" customFormat="1" ht="17.100000000000001" customHeight="1" x14ac:dyDescent="0.25">
      <c r="A210" s="236">
        <v>247</v>
      </c>
      <c r="B210" s="237" t="s">
        <v>472</v>
      </c>
      <c r="C210" s="238">
        <v>345.21152549139219</v>
      </c>
      <c r="D210" s="238">
        <v>297.26876776123419</v>
      </c>
      <c r="E210" s="238">
        <v>5.8165398790366396</v>
      </c>
      <c r="F210" s="238">
        <f t="shared" si="12"/>
        <v>303.0853076402708</v>
      </c>
      <c r="G210" s="238"/>
      <c r="H210" s="238">
        <v>6.7344690920667123</v>
      </c>
      <c r="I210" s="238">
        <v>17.234736531624669</v>
      </c>
      <c r="J210" s="238">
        <f t="shared" si="9"/>
        <v>23.96920562369138</v>
      </c>
      <c r="K210" s="238"/>
      <c r="L210" s="238">
        <f t="shared" si="11"/>
        <v>18.157012227430016</v>
      </c>
      <c r="M210" s="238">
        <f t="shared" si="10"/>
        <v>42.126217851121396</v>
      </c>
      <c r="N210" s="57"/>
      <c r="O210" s="52"/>
    </row>
    <row r="211" spans="1:19" s="46" customFormat="1" ht="17.100000000000001" customHeight="1" x14ac:dyDescent="0.25">
      <c r="A211" s="236">
        <v>248</v>
      </c>
      <c r="B211" s="237" t="s">
        <v>473</v>
      </c>
      <c r="C211" s="238">
        <v>1131.8659482133376</v>
      </c>
      <c r="D211" s="238">
        <v>1033.6400227579159</v>
      </c>
      <c r="E211" s="238">
        <v>11.837403311127465</v>
      </c>
      <c r="F211" s="238">
        <f t="shared" si="12"/>
        <v>1045.4774260690433</v>
      </c>
      <c r="G211" s="238"/>
      <c r="H211" s="238">
        <v>13.592420608808231</v>
      </c>
      <c r="I211" s="238">
        <v>35.290067199709178</v>
      </c>
      <c r="J211" s="238">
        <f t="shared" ref="J211:J250" si="13">+H211+I211</f>
        <v>48.882487808517411</v>
      </c>
      <c r="K211" s="238"/>
      <c r="L211" s="238">
        <f t="shared" ref="L211:L250" si="14">SUM(C211-F211-J211)</f>
        <v>37.506034335776846</v>
      </c>
      <c r="M211" s="238">
        <f t="shared" ref="M211:M250" si="15">J211+L211</f>
        <v>86.388522144294257</v>
      </c>
      <c r="N211" s="47"/>
      <c r="O211" s="52"/>
    </row>
    <row r="212" spans="1:19" s="55" customFormat="1" ht="17.100000000000001" customHeight="1" x14ac:dyDescent="0.25">
      <c r="A212" s="236">
        <v>250</v>
      </c>
      <c r="B212" s="237" t="s">
        <v>474</v>
      </c>
      <c r="C212" s="238">
        <v>816.53181971165543</v>
      </c>
      <c r="D212" s="238">
        <v>771.97851760842752</v>
      </c>
      <c r="E212" s="238">
        <v>4.9169184825580317</v>
      </c>
      <c r="F212" s="238">
        <f t="shared" si="12"/>
        <v>776.89543609098553</v>
      </c>
      <c r="G212" s="238"/>
      <c r="H212" s="238">
        <v>5.995630176848489</v>
      </c>
      <c r="I212" s="238">
        <v>16.306107210137984</v>
      </c>
      <c r="J212" s="238">
        <f t="shared" si="13"/>
        <v>22.301737386986474</v>
      </c>
      <c r="K212" s="238"/>
      <c r="L212" s="238">
        <f t="shared" si="14"/>
        <v>17.334646233683429</v>
      </c>
      <c r="M212" s="238">
        <f t="shared" si="15"/>
        <v>39.636383620669903</v>
      </c>
      <c r="N212" s="57"/>
      <c r="O212" s="52"/>
      <c r="P212" s="54"/>
      <c r="Q212" s="54"/>
      <c r="R212" s="54"/>
      <c r="S212" s="54"/>
    </row>
    <row r="213" spans="1:19" s="46" customFormat="1" ht="17.100000000000001" customHeight="1" x14ac:dyDescent="0.25">
      <c r="A213" s="236">
        <v>251</v>
      </c>
      <c r="B213" s="243" t="s">
        <v>475</v>
      </c>
      <c r="C213" s="238">
        <v>467.48871562758882</v>
      </c>
      <c r="D213" s="238">
        <v>326.59971182407725</v>
      </c>
      <c r="E213" s="238">
        <v>8.5490518594477578</v>
      </c>
      <c r="F213" s="238">
        <f t="shared" si="12"/>
        <v>335.14876368352498</v>
      </c>
      <c r="G213" s="238"/>
      <c r="H213" s="238">
        <v>13.39598028176124</v>
      </c>
      <c r="I213" s="238">
        <v>29.375648746689887</v>
      </c>
      <c r="J213" s="238">
        <f t="shared" si="13"/>
        <v>42.77162902845113</v>
      </c>
      <c r="K213" s="238"/>
      <c r="L213" s="238">
        <f t="shared" si="14"/>
        <v>89.568322915612711</v>
      </c>
      <c r="M213" s="238">
        <f t="shared" si="15"/>
        <v>132.33995194406384</v>
      </c>
      <c r="N213" s="57"/>
      <c r="O213" s="52"/>
    </row>
    <row r="214" spans="1:19" s="46" customFormat="1" ht="17.100000000000001" customHeight="1" x14ac:dyDescent="0.25">
      <c r="A214" s="236">
        <v>252</v>
      </c>
      <c r="B214" s="237" t="s">
        <v>891</v>
      </c>
      <c r="C214" s="238">
        <v>144.27081749486976</v>
      </c>
      <c r="D214" s="238">
        <v>144.27081749486979</v>
      </c>
      <c r="E214" s="238">
        <v>0</v>
      </c>
      <c r="F214" s="238">
        <f t="shared" si="12"/>
        <v>144.27081749486979</v>
      </c>
      <c r="G214" s="238"/>
      <c r="H214" s="238">
        <v>0</v>
      </c>
      <c r="I214" s="238">
        <v>0</v>
      </c>
      <c r="J214" s="238">
        <f t="shared" si="13"/>
        <v>0</v>
      </c>
      <c r="K214" s="238"/>
      <c r="L214" s="238">
        <f t="shared" si="14"/>
        <v>-2.8421709430404007E-14</v>
      </c>
      <c r="M214" s="238">
        <f t="shared" si="15"/>
        <v>-2.8421709430404007E-14</v>
      </c>
      <c r="N214" s="57"/>
      <c r="O214" s="52"/>
    </row>
    <row r="215" spans="1:19" s="46" customFormat="1" ht="17.100000000000001" customHeight="1" x14ac:dyDescent="0.25">
      <c r="A215" s="236">
        <v>253</v>
      </c>
      <c r="B215" s="237" t="s">
        <v>923</v>
      </c>
      <c r="C215" s="238">
        <v>601.171597220492</v>
      </c>
      <c r="D215" s="238">
        <v>425.76074209443112</v>
      </c>
      <c r="E215" s="238">
        <v>26.169518121912702</v>
      </c>
      <c r="F215" s="238">
        <f t="shared" si="12"/>
        <v>451.93026021634381</v>
      </c>
      <c r="G215" s="238"/>
      <c r="H215" s="238">
        <v>25.504669424524575</v>
      </c>
      <c r="I215" s="238">
        <v>57.534873029424752</v>
      </c>
      <c r="J215" s="238">
        <f t="shared" si="13"/>
        <v>83.039542453949323</v>
      </c>
      <c r="K215" s="238"/>
      <c r="L215" s="238">
        <f t="shared" si="14"/>
        <v>66.201794550198869</v>
      </c>
      <c r="M215" s="238">
        <f t="shared" si="15"/>
        <v>149.24133700414819</v>
      </c>
      <c r="N215" s="57"/>
      <c r="O215" s="52"/>
    </row>
    <row r="216" spans="1:19" s="46" customFormat="1" ht="17.100000000000001" customHeight="1" x14ac:dyDescent="0.25">
      <c r="A216" s="236">
        <v>259</v>
      </c>
      <c r="B216" s="243" t="s">
        <v>476</v>
      </c>
      <c r="C216" s="238">
        <v>610.30404858742111</v>
      </c>
      <c r="D216" s="238">
        <v>322.92556346838364</v>
      </c>
      <c r="E216" s="238">
        <v>16.705094034085228</v>
      </c>
      <c r="F216" s="238">
        <f t="shared" si="12"/>
        <v>339.63065750246886</v>
      </c>
      <c r="G216" s="238"/>
      <c r="H216" s="238">
        <v>19.973976495865081</v>
      </c>
      <c r="I216" s="238">
        <v>42.688397759906515</v>
      </c>
      <c r="J216" s="238">
        <f t="shared" si="13"/>
        <v>62.662374255771596</v>
      </c>
      <c r="K216" s="238"/>
      <c r="L216" s="238">
        <f t="shared" si="14"/>
        <v>208.01101682918065</v>
      </c>
      <c r="M216" s="238">
        <f t="shared" si="15"/>
        <v>270.67339108495224</v>
      </c>
      <c r="N216" s="57"/>
      <c r="O216" s="52"/>
    </row>
    <row r="217" spans="1:19" s="46" customFormat="1" ht="17.100000000000001" customHeight="1" x14ac:dyDescent="0.25">
      <c r="A217" s="236">
        <v>260</v>
      </c>
      <c r="B217" s="243" t="s">
        <v>477</v>
      </c>
      <c r="C217" s="238">
        <v>191.19002620696079</v>
      </c>
      <c r="D217" s="238">
        <v>46.853920135317864</v>
      </c>
      <c r="E217" s="238">
        <v>0.23534559573498345</v>
      </c>
      <c r="F217" s="238">
        <f t="shared" si="12"/>
        <v>47.089265731052848</v>
      </c>
      <c r="G217" s="238"/>
      <c r="H217" s="238">
        <v>6.1989270127823879</v>
      </c>
      <c r="I217" s="238">
        <v>6.5347663679918995</v>
      </c>
      <c r="J217" s="238">
        <f t="shared" si="13"/>
        <v>12.733693380774287</v>
      </c>
      <c r="K217" s="238"/>
      <c r="L217" s="238">
        <f t="shared" si="14"/>
        <v>131.36706709513365</v>
      </c>
      <c r="M217" s="238">
        <f t="shared" si="15"/>
        <v>144.10076047590795</v>
      </c>
      <c r="N217" s="57"/>
      <c r="O217" s="52"/>
    </row>
    <row r="218" spans="1:19" s="46" customFormat="1" ht="17.100000000000001" customHeight="1" x14ac:dyDescent="0.25">
      <c r="A218" s="236">
        <v>261</v>
      </c>
      <c r="B218" s="242" t="s">
        <v>478</v>
      </c>
      <c r="C218" s="238">
        <v>7173.4907803143678</v>
      </c>
      <c r="D218" s="238">
        <v>5013.7175767411291</v>
      </c>
      <c r="E218" s="238">
        <v>209.47626716432035</v>
      </c>
      <c r="F218" s="238">
        <f t="shared" si="12"/>
        <v>5223.1938439054493</v>
      </c>
      <c r="G218" s="238"/>
      <c r="H218" s="238">
        <v>265.32310001961764</v>
      </c>
      <c r="I218" s="238">
        <v>596.20387289003725</v>
      </c>
      <c r="J218" s="238">
        <f>+H218+I218</f>
        <v>861.52697290965489</v>
      </c>
      <c r="K218" s="238"/>
      <c r="L218" s="238">
        <f>SUM(C218-F218-J218)</f>
        <v>1088.7699634992637</v>
      </c>
      <c r="M218" s="238">
        <f>J218+L218</f>
        <v>1950.2969364089186</v>
      </c>
      <c r="N218" s="57"/>
      <c r="O218" s="52"/>
    </row>
    <row r="219" spans="1:19" s="46" customFormat="1" ht="17.100000000000001" customHeight="1" x14ac:dyDescent="0.25">
      <c r="A219" s="236">
        <v>262</v>
      </c>
      <c r="B219" s="237" t="s">
        <v>479</v>
      </c>
      <c r="C219" s="238">
        <v>685.73906042735405</v>
      </c>
      <c r="D219" s="238">
        <v>562.07367915055477</v>
      </c>
      <c r="E219" s="238">
        <v>14.232697304099483</v>
      </c>
      <c r="F219" s="238">
        <f t="shared" si="12"/>
        <v>576.30637645465424</v>
      </c>
      <c r="G219" s="238"/>
      <c r="H219" s="238">
        <v>16.826430340562233</v>
      </c>
      <c r="I219" s="238">
        <v>44.858822285535872</v>
      </c>
      <c r="J219" s="238">
        <f t="shared" si="13"/>
        <v>61.685252626098105</v>
      </c>
      <c r="K219" s="238"/>
      <c r="L219" s="238">
        <f t="shared" si="14"/>
        <v>47.747431346601701</v>
      </c>
      <c r="M219" s="238">
        <f t="shared" si="15"/>
        <v>109.43268397269981</v>
      </c>
      <c r="N219" s="57"/>
      <c r="O219" s="52"/>
    </row>
    <row r="220" spans="1:19" s="46" customFormat="1" ht="17.100000000000001" customHeight="1" x14ac:dyDescent="0.25">
      <c r="A220" s="236">
        <v>267</v>
      </c>
      <c r="B220" s="237" t="s">
        <v>480</v>
      </c>
      <c r="C220" s="238">
        <v>434.57188779289868</v>
      </c>
      <c r="D220" s="238">
        <v>350.23030029958375</v>
      </c>
      <c r="E220" s="238">
        <v>9.9225397146843353</v>
      </c>
      <c r="F220" s="238">
        <f t="shared" si="12"/>
        <v>360.15284001426807</v>
      </c>
      <c r="G220" s="238"/>
      <c r="H220" s="238">
        <v>9.9225397146843353</v>
      </c>
      <c r="I220" s="238">
        <v>29.767619101157297</v>
      </c>
      <c r="J220" s="238">
        <f t="shared" si="13"/>
        <v>39.690158815841635</v>
      </c>
      <c r="K220" s="238"/>
      <c r="L220" s="238">
        <f t="shared" si="14"/>
        <v>34.728888962788979</v>
      </c>
      <c r="M220" s="238">
        <f t="shared" si="15"/>
        <v>74.419047778630613</v>
      </c>
      <c r="N220" s="57"/>
      <c r="O220" s="52"/>
    </row>
    <row r="221" spans="1:19" s="46" customFormat="1" ht="17.100000000000001" customHeight="1" x14ac:dyDescent="0.25">
      <c r="A221" s="236">
        <v>269</v>
      </c>
      <c r="B221" s="237" t="s">
        <v>481</v>
      </c>
      <c r="C221" s="238">
        <v>52.531089215053292</v>
      </c>
      <c r="D221" s="238">
        <v>42.324722156727937</v>
      </c>
      <c r="E221" s="238">
        <v>1.2007490641713707</v>
      </c>
      <c r="F221" s="238">
        <f t="shared" si="12"/>
        <v>43.525471220899306</v>
      </c>
      <c r="G221" s="238"/>
      <c r="H221" s="238">
        <v>1.2007490641713707</v>
      </c>
      <c r="I221" s="238">
        <v>3.602247201093256</v>
      </c>
      <c r="J221" s="238">
        <f t="shared" si="13"/>
        <v>4.8029962652646265</v>
      </c>
      <c r="K221" s="238"/>
      <c r="L221" s="238">
        <f t="shared" si="14"/>
        <v>4.2026217288893601</v>
      </c>
      <c r="M221" s="238">
        <f t="shared" si="15"/>
        <v>9.0056179941539867</v>
      </c>
      <c r="N221" s="57"/>
      <c r="O221" s="52"/>
    </row>
    <row r="222" spans="1:19" s="46" customFormat="1" ht="17.100000000000001" customHeight="1" x14ac:dyDescent="0.25">
      <c r="A222" s="236">
        <v>273</v>
      </c>
      <c r="B222" s="237" t="s">
        <v>482</v>
      </c>
      <c r="C222" s="238">
        <v>820.94669099231669</v>
      </c>
      <c r="D222" s="238">
        <v>385.82521735205569</v>
      </c>
      <c r="E222" s="238">
        <v>26.219795604379271</v>
      </c>
      <c r="F222" s="238">
        <f t="shared" si="12"/>
        <v>412.04501295643496</v>
      </c>
      <c r="G222" s="238"/>
      <c r="H222" s="238">
        <v>34.768436547446385</v>
      </c>
      <c r="I222" s="238">
        <v>72.477417745798107</v>
      </c>
      <c r="J222" s="238">
        <f>+H222+I222</f>
        <v>107.24585429324449</v>
      </c>
      <c r="K222" s="238"/>
      <c r="L222" s="238">
        <f>SUM(C222-F222-J222)</f>
        <v>301.65582374263727</v>
      </c>
      <c r="M222" s="238">
        <f>J222+L222</f>
        <v>408.90167803588179</v>
      </c>
      <c r="N222" s="57"/>
      <c r="O222" s="52"/>
    </row>
    <row r="223" spans="1:19" s="46" customFormat="1" ht="17.100000000000001" customHeight="1" x14ac:dyDescent="0.25">
      <c r="A223" s="245">
        <v>275</v>
      </c>
      <c r="B223" s="237" t="s">
        <v>483</v>
      </c>
      <c r="C223" s="238">
        <v>1271.8607</v>
      </c>
      <c r="D223" s="238">
        <v>1022.8919083671797</v>
      </c>
      <c r="E223" s="238">
        <v>29.290446073944757</v>
      </c>
      <c r="F223" s="238">
        <f t="shared" si="12"/>
        <v>1052.1823544411245</v>
      </c>
      <c r="G223" s="238"/>
      <c r="H223" s="238">
        <v>29.290446073944757</v>
      </c>
      <c r="I223" s="238">
        <v>87.871338213255115</v>
      </c>
      <c r="J223" s="238">
        <f t="shared" si="13"/>
        <v>117.16178428719988</v>
      </c>
      <c r="K223" s="238"/>
      <c r="L223" s="238">
        <f t="shared" si="14"/>
        <v>102.51656127167556</v>
      </c>
      <c r="M223" s="238">
        <f t="shared" si="15"/>
        <v>219.67834555887544</v>
      </c>
      <c r="N223" s="57"/>
      <c r="O223" s="52"/>
    </row>
    <row r="224" spans="1:19" ht="17.100000000000001" customHeight="1" x14ac:dyDescent="0.25">
      <c r="A224" s="236">
        <v>278</v>
      </c>
      <c r="B224" s="242" t="s">
        <v>484</v>
      </c>
      <c r="C224" s="238">
        <v>3899.4009999999998</v>
      </c>
      <c r="D224" s="238">
        <v>958.60274486152014</v>
      </c>
      <c r="E224" s="238">
        <v>113.73252904518999</v>
      </c>
      <c r="F224" s="238">
        <f>+D224+E224</f>
        <v>1072.3352739067102</v>
      </c>
      <c r="G224" s="238"/>
      <c r="H224" s="238">
        <v>81.237520772595005</v>
      </c>
      <c r="I224" s="238">
        <v>194.970049817785</v>
      </c>
      <c r="J224" s="238">
        <f>+H224+I224</f>
        <v>276.20757059037999</v>
      </c>
      <c r="K224" s="238"/>
      <c r="L224" s="238">
        <f>SUM(C224-F224-J224)</f>
        <v>2550.8581555029095</v>
      </c>
      <c r="M224" s="238">
        <f>J224+L224</f>
        <v>2827.0657260932894</v>
      </c>
      <c r="N224" s="57"/>
      <c r="O224" s="56"/>
    </row>
    <row r="225" spans="1:15" s="46" customFormat="1" ht="17.100000000000001" customHeight="1" x14ac:dyDescent="0.25">
      <c r="A225" s="245">
        <v>281</v>
      </c>
      <c r="B225" s="242" t="s">
        <v>485</v>
      </c>
      <c r="C225" s="238">
        <v>1572.0965790919633</v>
      </c>
      <c r="D225" s="238">
        <v>599.37456196948335</v>
      </c>
      <c r="E225" s="238">
        <v>77.15802284809952</v>
      </c>
      <c r="F225" s="238">
        <f t="shared" si="12"/>
        <v>676.53258481758292</v>
      </c>
      <c r="G225" s="238"/>
      <c r="H225" s="238">
        <v>86.660836772115729</v>
      </c>
      <c r="I225" s="238">
        <v>211.33292907360988</v>
      </c>
      <c r="J225" s="238">
        <f>+H225+I225</f>
        <v>297.99376584572559</v>
      </c>
      <c r="K225" s="238"/>
      <c r="L225" s="238">
        <f>SUM(C225-F225-J225)</f>
        <v>597.5702284286549</v>
      </c>
      <c r="M225" s="238">
        <f>J225+L225</f>
        <v>895.56399427438055</v>
      </c>
      <c r="N225" s="57"/>
      <c r="O225" s="52"/>
    </row>
    <row r="226" spans="1:15" s="46" customFormat="1" ht="17.100000000000001" customHeight="1" x14ac:dyDescent="0.25">
      <c r="A226" s="245">
        <v>283</v>
      </c>
      <c r="B226" s="237" t="s">
        <v>486</v>
      </c>
      <c r="C226" s="238">
        <v>378.75432916990314</v>
      </c>
      <c r="D226" s="238">
        <v>170.43944811372407</v>
      </c>
      <c r="E226" s="238">
        <v>18.937716457080448</v>
      </c>
      <c r="F226" s="238">
        <f t="shared" si="12"/>
        <v>189.37716457080452</v>
      </c>
      <c r="G226" s="238"/>
      <c r="H226" s="238">
        <v>18.937716457080448</v>
      </c>
      <c r="I226" s="238">
        <v>37.875432914160903</v>
      </c>
      <c r="J226" s="238">
        <f t="shared" si="13"/>
        <v>56.813149371241352</v>
      </c>
      <c r="K226" s="238"/>
      <c r="L226" s="238">
        <f t="shared" si="14"/>
        <v>132.56401522785728</v>
      </c>
      <c r="M226" s="238">
        <f t="shared" si="15"/>
        <v>189.37716459909865</v>
      </c>
      <c r="N226" s="57"/>
      <c r="O226" s="52"/>
    </row>
    <row r="227" spans="1:15" s="46" customFormat="1" ht="17.100000000000001" customHeight="1" x14ac:dyDescent="0.25">
      <c r="A227" s="236">
        <v>286</v>
      </c>
      <c r="B227" s="242" t="s">
        <v>487</v>
      </c>
      <c r="C227" s="238">
        <v>1947.9034227806201</v>
      </c>
      <c r="D227" s="238">
        <v>1460.927567064341</v>
      </c>
      <c r="E227" s="238">
        <v>97.395171137622725</v>
      </c>
      <c r="F227" s="238">
        <f t="shared" si="12"/>
        <v>1558.3227382019638</v>
      </c>
      <c r="G227" s="238"/>
      <c r="H227" s="238">
        <v>97.395171137622725</v>
      </c>
      <c r="I227" s="238">
        <v>194.79034227524545</v>
      </c>
      <c r="J227" s="238">
        <f t="shared" si="13"/>
        <v>292.1855134128682</v>
      </c>
      <c r="K227" s="238"/>
      <c r="L227" s="238">
        <f t="shared" si="14"/>
        <v>97.395171165788042</v>
      </c>
      <c r="M227" s="238">
        <f t="shared" si="15"/>
        <v>389.58068457865625</v>
      </c>
      <c r="N227" s="57"/>
      <c r="O227" s="52"/>
    </row>
    <row r="228" spans="1:15" s="46" customFormat="1" ht="17.100000000000001" customHeight="1" x14ac:dyDescent="0.25">
      <c r="A228" s="236">
        <v>288</v>
      </c>
      <c r="B228" s="242" t="s">
        <v>924</v>
      </c>
      <c r="C228" s="238">
        <v>458.66706501073412</v>
      </c>
      <c r="D228" s="238">
        <v>227.31338898307808</v>
      </c>
      <c r="E228" s="238">
        <v>20.599978923258934</v>
      </c>
      <c r="F228" s="238">
        <f t="shared" si="12"/>
        <v>247.91336790633702</v>
      </c>
      <c r="G228" s="238"/>
      <c r="H228" s="238">
        <v>17.482004705275674</v>
      </c>
      <c r="I228" s="238">
        <v>38.169588749870677</v>
      </c>
      <c r="J228" s="238">
        <f t="shared" si="13"/>
        <v>55.651593455146354</v>
      </c>
      <c r="K228" s="238"/>
      <c r="L228" s="238">
        <f t="shared" si="14"/>
        <v>155.10210364925075</v>
      </c>
      <c r="M228" s="238">
        <f t="shared" si="15"/>
        <v>210.75369710439711</v>
      </c>
      <c r="N228" s="57"/>
      <c r="O228" s="52"/>
    </row>
    <row r="229" spans="1:15" s="46" customFormat="1" ht="17.100000000000001" customHeight="1" x14ac:dyDescent="0.25">
      <c r="A229" s="236">
        <v>292</v>
      </c>
      <c r="B229" s="242" t="s">
        <v>925</v>
      </c>
      <c r="C229" s="238">
        <v>1117.4161004720233</v>
      </c>
      <c r="D229" s="238">
        <v>512.78363927495707</v>
      </c>
      <c r="E229" s="238">
        <v>25.710090582464723</v>
      </c>
      <c r="F229" s="238">
        <f t="shared" si="12"/>
        <v>538.49372985742184</v>
      </c>
      <c r="G229" s="238"/>
      <c r="H229" s="238">
        <v>75.861251303333788</v>
      </c>
      <c r="I229" s="238">
        <v>76.794372645094441</v>
      </c>
      <c r="J229" s="238">
        <f t="shared" si="13"/>
        <v>152.65562394842823</v>
      </c>
      <c r="K229" s="238"/>
      <c r="L229" s="238">
        <f t="shared" si="14"/>
        <v>426.26674666617328</v>
      </c>
      <c r="M229" s="238">
        <f t="shared" si="15"/>
        <v>578.9223706146015</v>
      </c>
      <c r="N229" s="57"/>
      <c r="O229" s="52"/>
    </row>
    <row r="230" spans="1:15" s="46" customFormat="1" ht="17.100000000000001" customHeight="1" x14ac:dyDescent="0.25">
      <c r="A230" s="245">
        <v>293</v>
      </c>
      <c r="B230" s="237" t="s">
        <v>488</v>
      </c>
      <c r="C230" s="238">
        <v>1278.3423049862945</v>
      </c>
      <c r="D230" s="238">
        <v>1033.016811566901</v>
      </c>
      <c r="E230" s="238">
        <v>28.86182275370869</v>
      </c>
      <c r="F230" s="238">
        <f t="shared" si="12"/>
        <v>1061.8786343206098</v>
      </c>
      <c r="G230" s="238"/>
      <c r="H230" s="238">
        <v>28.86182275370869</v>
      </c>
      <c r="I230" s="238">
        <v>86.585468304021816</v>
      </c>
      <c r="J230" s="238">
        <f t="shared" si="13"/>
        <v>115.44729105773051</v>
      </c>
      <c r="K230" s="238"/>
      <c r="L230" s="238">
        <f t="shared" si="14"/>
        <v>101.01637960795422</v>
      </c>
      <c r="M230" s="238">
        <f t="shared" si="15"/>
        <v>216.46367066568473</v>
      </c>
      <c r="N230" s="57"/>
      <c r="O230" s="52"/>
    </row>
    <row r="231" spans="1:15" ht="17.100000000000001" customHeight="1" x14ac:dyDescent="0.25">
      <c r="A231" s="236">
        <v>294</v>
      </c>
      <c r="B231" s="242" t="s">
        <v>489</v>
      </c>
      <c r="C231" s="238">
        <v>952.41725263205399</v>
      </c>
      <c r="D231" s="238">
        <v>777.36978107416064</v>
      </c>
      <c r="E231" s="238">
        <v>20.638278164495841</v>
      </c>
      <c r="F231" s="238">
        <f t="shared" si="12"/>
        <v>798.00805923865653</v>
      </c>
      <c r="G231" s="238"/>
      <c r="H231" s="238">
        <v>21.288050233827782</v>
      </c>
      <c r="I231" s="238">
        <v>62.035675082162591</v>
      </c>
      <c r="J231" s="238">
        <f t="shared" si="13"/>
        <v>83.323725315990373</v>
      </c>
      <c r="K231" s="238"/>
      <c r="L231" s="238">
        <f t="shared" si="14"/>
        <v>71.085468077407086</v>
      </c>
      <c r="M231" s="238">
        <f t="shared" si="15"/>
        <v>154.40919339339746</v>
      </c>
      <c r="N231" s="47"/>
      <c r="O231" s="52"/>
    </row>
    <row r="232" spans="1:15" ht="17.100000000000001" customHeight="1" x14ac:dyDescent="0.25">
      <c r="A232" s="245">
        <v>295</v>
      </c>
      <c r="B232" s="237" t="s">
        <v>490</v>
      </c>
      <c r="C232" s="238">
        <v>365.49320920980233</v>
      </c>
      <c r="D232" s="238">
        <v>287.3519737299988</v>
      </c>
      <c r="E232" s="238">
        <v>9.0364068821609536</v>
      </c>
      <c r="F232" s="238">
        <f t="shared" si="12"/>
        <v>296.38838061215978</v>
      </c>
      <c r="G232" s="238"/>
      <c r="H232" s="238">
        <v>9.5570105904190239</v>
      </c>
      <c r="I232" s="238">
        <v>27.859858557124852</v>
      </c>
      <c r="J232" s="238">
        <f t="shared" si="13"/>
        <v>37.416869147543878</v>
      </c>
      <c r="K232" s="238"/>
      <c r="L232" s="238">
        <f t="shared" si="14"/>
        <v>31.687959450098674</v>
      </c>
      <c r="M232" s="238">
        <f t="shared" si="15"/>
        <v>69.104828597642552</v>
      </c>
      <c r="N232" s="47"/>
      <c r="O232" s="52"/>
    </row>
    <row r="233" spans="1:15" s="46" customFormat="1" ht="17.100000000000001" customHeight="1" x14ac:dyDescent="0.25">
      <c r="A233" s="245">
        <v>300</v>
      </c>
      <c r="B233" s="237" t="s">
        <v>491</v>
      </c>
      <c r="C233" s="238">
        <v>468.55663387582206</v>
      </c>
      <c r="D233" s="238">
        <v>210.85048527406369</v>
      </c>
      <c r="E233" s="238">
        <v>23.427831697118187</v>
      </c>
      <c r="F233" s="238">
        <f t="shared" si="12"/>
        <v>234.27831697118188</v>
      </c>
      <c r="G233" s="238"/>
      <c r="H233" s="238">
        <v>23.427831697118187</v>
      </c>
      <c r="I233" s="238">
        <v>46.855663394236373</v>
      </c>
      <c r="J233" s="238">
        <f t="shared" si="13"/>
        <v>70.283495091354553</v>
      </c>
      <c r="K233" s="238"/>
      <c r="L233" s="238">
        <f t="shared" si="14"/>
        <v>163.99482181328563</v>
      </c>
      <c r="M233" s="238">
        <f t="shared" si="15"/>
        <v>234.27831690464018</v>
      </c>
      <c r="N233" s="57"/>
      <c r="O233" s="52"/>
    </row>
    <row r="234" spans="1:15" s="46" customFormat="1" ht="17.100000000000001" customHeight="1" x14ac:dyDescent="0.25">
      <c r="A234" s="236">
        <v>305</v>
      </c>
      <c r="B234" s="243" t="s">
        <v>492</v>
      </c>
      <c r="C234" s="238">
        <v>146.9971145352084</v>
      </c>
      <c r="D234" s="238">
        <v>118.60840990233091</v>
      </c>
      <c r="E234" s="238">
        <v>3.3398476063912175</v>
      </c>
      <c r="F234" s="238">
        <f t="shared" si="12"/>
        <v>121.94825750872212</v>
      </c>
      <c r="G234" s="238"/>
      <c r="H234" s="238">
        <v>3.3398476063912175</v>
      </c>
      <c r="I234" s="238">
        <v>10.019542793436225</v>
      </c>
      <c r="J234" s="238">
        <f t="shared" si="13"/>
        <v>13.359390399827442</v>
      </c>
      <c r="K234" s="238"/>
      <c r="L234" s="238">
        <f t="shared" si="14"/>
        <v>11.689466626658833</v>
      </c>
      <c r="M234" s="238">
        <f t="shared" si="15"/>
        <v>25.048857026486274</v>
      </c>
      <c r="N234" s="57"/>
      <c r="O234" s="52"/>
    </row>
    <row r="235" spans="1:15" s="46" customFormat="1" ht="17.100000000000001" customHeight="1" x14ac:dyDescent="0.25">
      <c r="A235" s="236">
        <v>306</v>
      </c>
      <c r="B235" s="243" t="s">
        <v>493</v>
      </c>
      <c r="C235" s="238">
        <v>1289.8442159160641</v>
      </c>
      <c r="D235" s="238">
        <v>693.35774156160619</v>
      </c>
      <c r="E235" s="238">
        <v>32.789402925651153</v>
      </c>
      <c r="F235" s="238">
        <f t="shared" si="12"/>
        <v>726.14714448725738</v>
      </c>
      <c r="G235" s="238"/>
      <c r="H235" s="238">
        <v>59.852723082656148</v>
      </c>
      <c r="I235" s="238">
        <v>93.55704382566438</v>
      </c>
      <c r="J235" s="238">
        <f t="shared" si="13"/>
        <v>153.40976690832053</v>
      </c>
      <c r="K235" s="238"/>
      <c r="L235" s="238">
        <f t="shared" si="14"/>
        <v>410.28730452048615</v>
      </c>
      <c r="M235" s="238">
        <f t="shared" si="15"/>
        <v>563.69707142880668</v>
      </c>
      <c r="N235" s="57"/>
      <c r="O235" s="52"/>
    </row>
    <row r="236" spans="1:15" s="46" customFormat="1" ht="17.100000000000001" customHeight="1" x14ac:dyDescent="0.25">
      <c r="A236" s="236">
        <v>307</v>
      </c>
      <c r="B236" s="243" t="s">
        <v>926</v>
      </c>
      <c r="C236" s="238">
        <v>1444.8082974812505</v>
      </c>
      <c r="D236" s="238">
        <v>664.25874242746283</v>
      </c>
      <c r="E236" s="238">
        <v>43.634563878268189</v>
      </c>
      <c r="F236" s="238">
        <f t="shared" si="12"/>
        <v>707.89330630573102</v>
      </c>
      <c r="G236" s="238"/>
      <c r="H236" s="238">
        <v>78.360382948305713</v>
      </c>
      <c r="I236" s="238">
        <v>125.02001929342102</v>
      </c>
      <c r="J236" s="238">
        <f t="shared" si="13"/>
        <v>203.38040224172673</v>
      </c>
      <c r="K236" s="238"/>
      <c r="L236" s="238">
        <f t="shared" si="14"/>
        <v>533.53458893379275</v>
      </c>
      <c r="M236" s="238">
        <f t="shared" si="15"/>
        <v>736.9149911755195</v>
      </c>
      <c r="N236" s="57"/>
      <c r="O236" s="52"/>
    </row>
    <row r="237" spans="1:15" ht="17.100000000000001" customHeight="1" x14ac:dyDescent="0.25">
      <c r="A237" s="236">
        <v>308</v>
      </c>
      <c r="B237" s="243" t="s">
        <v>494</v>
      </c>
      <c r="C237" s="238">
        <v>944.83015726984092</v>
      </c>
      <c r="D237" s="238">
        <v>724.78794229032349</v>
      </c>
      <c r="E237" s="238">
        <v>48.309621148392658</v>
      </c>
      <c r="F237" s="238">
        <f t="shared" si="12"/>
        <v>773.09756343871618</v>
      </c>
      <c r="G237" s="238"/>
      <c r="H237" s="238">
        <v>54.59837669532515</v>
      </c>
      <c r="I237" s="238">
        <v>96.864172575709958</v>
      </c>
      <c r="J237" s="238">
        <f t="shared" si="13"/>
        <v>151.4625492710351</v>
      </c>
      <c r="K237" s="238"/>
      <c r="L237" s="238">
        <f t="shared" si="14"/>
        <v>20.270044560089644</v>
      </c>
      <c r="M237" s="238">
        <f t="shared" si="15"/>
        <v>171.73259383112475</v>
      </c>
      <c r="N237" s="47"/>
      <c r="O237" s="52"/>
    </row>
    <row r="238" spans="1:15" ht="17.100000000000001" customHeight="1" x14ac:dyDescent="0.25">
      <c r="A238" s="236">
        <v>309</v>
      </c>
      <c r="B238" s="242" t="s">
        <v>495</v>
      </c>
      <c r="C238" s="238">
        <v>884.03932949696559</v>
      </c>
      <c r="D238" s="238">
        <v>224.69562488735176</v>
      </c>
      <c r="E238" s="238">
        <v>37.494092047226957</v>
      </c>
      <c r="F238" s="238">
        <f t="shared" si="12"/>
        <v>262.18971693457871</v>
      </c>
      <c r="G238" s="238"/>
      <c r="H238" s="238">
        <v>20.802655149646657</v>
      </c>
      <c r="I238" s="238">
        <v>71.808563002235076</v>
      </c>
      <c r="J238" s="238">
        <f t="shared" si="13"/>
        <v>92.611218151881729</v>
      </c>
      <c r="K238" s="238"/>
      <c r="L238" s="238">
        <f t="shared" si="14"/>
        <v>529.23839441050518</v>
      </c>
      <c r="M238" s="238">
        <f t="shared" si="15"/>
        <v>621.84961256238694</v>
      </c>
      <c r="N238" s="57"/>
      <c r="O238" s="52"/>
    </row>
    <row r="239" spans="1:15" ht="17.100000000000001" customHeight="1" x14ac:dyDescent="0.25">
      <c r="A239" s="236">
        <v>312</v>
      </c>
      <c r="B239" s="243" t="s">
        <v>496</v>
      </c>
      <c r="C239" s="238">
        <v>482.31153434653146</v>
      </c>
      <c r="D239" s="238">
        <v>170.60712793583323</v>
      </c>
      <c r="E239" s="238">
        <v>20.413624087026569</v>
      </c>
      <c r="F239" s="238">
        <f t="shared" si="12"/>
        <v>191.0207520228598</v>
      </c>
      <c r="G239" s="238"/>
      <c r="H239" s="238">
        <v>18.721302975131263</v>
      </c>
      <c r="I239" s="238">
        <v>32.788722662333143</v>
      </c>
      <c r="J239" s="238">
        <f t="shared" si="13"/>
        <v>51.510025637464409</v>
      </c>
      <c r="K239" s="238"/>
      <c r="L239" s="238">
        <f t="shared" si="14"/>
        <v>239.78075668620727</v>
      </c>
      <c r="M239" s="238">
        <f t="shared" si="15"/>
        <v>291.29078232367169</v>
      </c>
      <c r="N239" s="47"/>
      <c r="O239" s="52"/>
    </row>
    <row r="240" spans="1:15" ht="17.100000000000001" customHeight="1" x14ac:dyDescent="0.25">
      <c r="A240" s="236">
        <v>314</v>
      </c>
      <c r="B240" s="243" t="s">
        <v>497</v>
      </c>
      <c r="C240" s="238">
        <v>1744.7983354451783</v>
      </c>
      <c r="D240" s="238">
        <v>370.7483535481299</v>
      </c>
      <c r="E240" s="238">
        <v>6.3456323712225027</v>
      </c>
      <c r="F240" s="238">
        <f t="shared" si="12"/>
        <v>377.09398591935241</v>
      </c>
      <c r="G240" s="238"/>
      <c r="H240" s="238">
        <v>61.931526704511121</v>
      </c>
      <c r="I240" s="238">
        <v>74.85206950416935</v>
      </c>
      <c r="J240" s="238">
        <f t="shared" si="13"/>
        <v>136.78359620868048</v>
      </c>
      <c r="K240" s="238"/>
      <c r="L240" s="238">
        <f t="shared" si="14"/>
        <v>1230.9207533171452</v>
      </c>
      <c r="M240" s="238">
        <f t="shared" si="15"/>
        <v>1367.7043495258258</v>
      </c>
      <c r="N240" s="57"/>
      <c r="O240" s="52"/>
    </row>
    <row r="241" spans="1:15" ht="17.100000000000001" customHeight="1" x14ac:dyDescent="0.25">
      <c r="A241" s="236">
        <v>316</v>
      </c>
      <c r="B241" s="243" t="s">
        <v>498</v>
      </c>
      <c r="C241" s="238">
        <v>325.51198494672735</v>
      </c>
      <c r="D241" s="238">
        <v>142.97366091604692</v>
      </c>
      <c r="E241" s="238">
        <v>7.1020568149883694</v>
      </c>
      <c r="F241" s="238">
        <f t="shared" si="12"/>
        <v>150.0757177310353</v>
      </c>
      <c r="G241" s="238"/>
      <c r="H241" s="238">
        <v>21.55607540535269</v>
      </c>
      <c r="I241" s="238">
        <v>22.180061044246742</v>
      </c>
      <c r="J241" s="238">
        <f t="shared" si="13"/>
        <v>43.736136449599428</v>
      </c>
      <c r="K241" s="238"/>
      <c r="L241" s="238">
        <f t="shared" si="14"/>
        <v>131.70013076609263</v>
      </c>
      <c r="M241" s="238">
        <f t="shared" si="15"/>
        <v>175.43626721569206</v>
      </c>
      <c r="N241" s="47"/>
      <c r="O241" s="52"/>
    </row>
    <row r="242" spans="1:15" ht="17.100000000000001" customHeight="1" x14ac:dyDescent="0.25">
      <c r="A242" s="236">
        <v>317</v>
      </c>
      <c r="B242" s="243" t="s">
        <v>499</v>
      </c>
      <c r="C242" s="238">
        <v>1223.1565442640999</v>
      </c>
      <c r="D242" s="238">
        <v>619.90626456544396</v>
      </c>
      <c r="E242" s="238">
        <v>29.963799949557021</v>
      </c>
      <c r="F242" s="238">
        <f t="shared" si="12"/>
        <v>649.87006451500099</v>
      </c>
      <c r="G242" s="238"/>
      <c r="H242" s="238">
        <v>62.652217183607149</v>
      </c>
      <c r="I242" s="238">
        <v>86.130633296424023</v>
      </c>
      <c r="J242" s="238">
        <f t="shared" si="13"/>
        <v>148.78285048003119</v>
      </c>
      <c r="K242" s="238"/>
      <c r="L242" s="238">
        <f t="shared" si="14"/>
        <v>424.50362926906774</v>
      </c>
      <c r="M242" s="238">
        <f t="shared" si="15"/>
        <v>573.28647974909893</v>
      </c>
      <c r="N242" s="47"/>
      <c r="O242" s="52"/>
    </row>
    <row r="243" spans="1:15" ht="17.100000000000001" customHeight="1" x14ac:dyDescent="0.25">
      <c r="A243" s="236">
        <v>318</v>
      </c>
      <c r="B243" s="243" t="s">
        <v>500</v>
      </c>
      <c r="C243" s="238">
        <v>274.14865619129176</v>
      </c>
      <c r="D243" s="238">
        <v>212.87116977539833</v>
      </c>
      <c r="E243" s="238">
        <v>14.191411318359886</v>
      </c>
      <c r="F243" s="238">
        <f t="shared" si="12"/>
        <v>227.06258109375821</v>
      </c>
      <c r="G243" s="238"/>
      <c r="H243" s="238">
        <v>14.191411318359886</v>
      </c>
      <c r="I243" s="238">
        <v>28.382822747099627</v>
      </c>
      <c r="J243" s="238">
        <f t="shared" si="13"/>
        <v>42.574234065459514</v>
      </c>
      <c r="K243" s="238"/>
      <c r="L243" s="238">
        <f t="shared" si="14"/>
        <v>4.5118410320740381</v>
      </c>
      <c r="M243" s="238">
        <f t="shared" si="15"/>
        <v>47.086075097533552</v>
      </c>
      <c r="N243" s="47"/>
      <c r="O243" s="52"/>
    </row>
    <row r="244" spans="1:15" ht="17.100000000000001" customHeight="1" x14ac:dyDescent="0.25">
      <c r="A244" s="236">
        <v>319</v>
      </c>
      <c r="B244" s="243" t="s">
        <v>501</v>
      </c>
      <c r="C244" s="238">
        <v>820.93743892572627</v>
      </c>
      <c r="D244" s="238">
        <v>533.6093353079923</v>
      </c>
      <c r="E244" s="238">
        <v>41.046871946768626</v>
      </c>
      <c r="F244" s="238">
        <f t="shared" si="12"/>
        <v>574.65620725476094</v>
      </c>
      <c r="G244" s="238"/>
      <c r="H244" s="238">
        <v>82.093743893537251</v>
      </c>
      <c r="I244" s="238">
        <v>82.093743893537265</v>
      </c>
      <c r="J244" s="238">
        <f t="shared" si="13"/>
        <v>164.18748778707453</v>
      </c>
      <c r="K244" s="238"/>
      <c r="L244" s="238">
        <f t="shared" si="14"/>
        <v>82.093743883890795</v>
      </c>
      <c r="M244" s="238">
        <f t="shared" si="15"/>
        <v>246.28123167096533</v>
      </c>
      <c r="N244" s="47"/>
      <c r="O244" s="52"/>
    </row>
    <row r="245" spans="1:15" ht="17.100000000000001" customHeight="1" x14ac:dyDescent="0.25">
      <c r="A245" s="236">
        <v>320</v>
      </c>
      <c r="B245" s="243" t="s">
        <v>502</v>
      </c>
      <c r="C245" s="238">
        <v>1103.5163224393295</v>
      </c>
      <c r="D245" s="238">
        <v>475.07750723192748</v>
      </c>
      <c r="E245" s="238">
        <v>20.483873763652205</v>
      </c>
      <c r="F245" s="238">
        <f t="shared" si="12"/>
        <v>495.56138099557967</v>
      </c>
      <c r="G245" s="238"/>
      <c r="H245" s="238">
        <v>62.983628796243352</v>
      </c>
      <c r="I245" s="238">
        <v>72.370998150239458</v>
      </c>
      <c r="J245" s="238">
        <f t="shared" si="13"/>
        <v>135.35462694648282</v>
      </c>
      <c r="K245" s="238"/>
      <c r="L245" s="238">
        <f t="shared" si="14"/>
        <v>472.60031449726711</v>
      </c>
      <c r="M245" s="238">
        <f t="shared" si="15"/>
        <v>607.95494144374993</v>
      </c>
      <c r="N245" s="47"/>
      <c r="O245" s="52"/>
    </row>
    <row r="246" spans="1:15" ht="17.100000000000001" customHeight="1" x14ac:dyDescent="0.25">
      <c r="A246" s="236">
        <v>322</v>
      </c>
      <c r="B246" s="243" t="s">
        <v>503</v>
      </c>
      <c r="C246" s="238">
        <v>8066.0822547761345</v>
      </c>
      <c r="D246" s="238">
        <v>2521.9446350245207</v>
      </c>
      <c r="E246" s="238">
        <v>144.70407565140897</v>
      </c>
      <c r="F246" s="238">
        <f t="shared" si="12"/>
        <v>2666.6487106759296</v>
      </c>
      <c r="G246" s="238"/>
      <c r="H246" s="238">
        <v>239.37384471351101</v>
      </c>
      <c r="I246" s="238">
        <v>382.57608712201369</v>
      </c>
      <c r="J246" s="238">
        <f t="shared" si="13"/>
        <v>621.94993183552469</v>
      </c>
      <c r="K246" s="238"/>
      <c r="L246" s="238">
        <f t="shared" si="14"/>
        <v>4777.4836122646802</v>
      </c>
      <c r="M246" s="238">
        <f t="shared" si="15"/>
        <v>5399.4335441002049</v>
      </c>
      <c r="N246" s="47"/>
      <c r="O246" s="52"/>
    </row>
    <row r="247" spans="1:15" ht="17.100000000000001" customHeight="1" x14ac:dyDescent="0.25">
      <c r="A247" s="236">
        <v>327</v>
      </c>
      <c r="B247" s="243" t="s">
        <v>504</v>
      </c>
      <c r="C247" s="238">
        <v>956.32889535606489</v>
      </c>
      <c r="D247" s="238">
        <v>1.45595105678</v>
      </c>
      <c r="E247" s="238">
        <v>29.930776387765</v>
      </c>
      <c r="F247" s="238">
        <f t="shared" si="12"/>
        <v>31.386727444545002</v>
      </c>
      <c r="G247" s="238"/>
      <c r="H247" s="238">
        <v>29.202800859374996</v>
      </c>
      <c r="I247" s="238">
        <v>59.861552775530001</v>
      </c>
      <c r="J247" s="238">
        <f>+H247+I247</f>
        <v>89.06435363490499</v>
      </c>
      <c r="K247" s="238"/>
      <c r="L247" s="238">
        <f>SUM(C247-F247-J247)</f>
        <v>835.8778142766148</v>
      </c>
      <c r="M247" s="238">
        <f>J247+L247</f>
        <v>924.94216791151985</v>
      </c>
      <c r="N247" s="47"/>
      <c r="O247" s="52"/>
    </row>
    <row r="248" spans="1:15" ht="17.100000000000001" customHeight="1" x14ac:dyDescent="0.25">
      <c r="A248" s="236">
        <v>328</v>
      </c>
      <c r="B248" s="242" t="s">
        <v>505</v>
      </c>
      <c r="C248" s="238">
        <v>82.587485938564612</v>
      </c>
      <c r="D248" s="238">
        <v>13.982916387386084</v>
      </c>
      <c r="E248" s="238">
        <v>2.7832727942287017</v>
      </c>
      <c r="F248" s="238">
        <f t="shared" si="12"/>
        <v>16.766189181614784</v>
      </c>
      <c r="G248" s="238"/>
      <c r="H248" s="238">
        <v>7.476395789279075E-2</v>
      </c>
      <c r="I248" s="238">
        <v>2.9252930063862177</v>
      </c>
      <c r="J248" s="238">
        <f t="shared" si="13"/>
        <v>3.0000569642790085</v>
      </c>
      <c r="K248" s="238"/>
      <c r="L248" s="238">
        <f t="shared" si="14"/>
        <v>62.821239792670823</v>
      </c>
      <c r="M248" s="238">
        <f t="shared" si="15"/>
        <v>65.821296756949835</v>
      </c>
      <c r="N248" s="47"/>
      <c r="O248" s="52"/>
    </row>
    <row r="249" spans="1:15" ht="17.100000000000001" customHeight="1" x14ac:dyDescent="0.25">
      <c r="A249" s="236">
        <v>336</v>
      </c>
      <c r="B249" s="246" t="s">
        <v>506</v>
      </c>
      <c r="C249" s="238">
        <v>1163.2761707735078</v>
      </c>
      <c r="D249" s="238">
        <v>327.70757648442287</v>
      </c>
      <c r="E249" s="238">
        <v>34.925845306463714</v>
      </c>
      <c r="F249" s="238">
        <f t="shared" si="12"/>
        <v>362.63342179088659</v>
      </c>
      <c r="G249" s="238"/>
      <c r="H249" s="238">
        <v>47.271566125915726</v>
      </c>
      <c r="I249" s="238">
        <v>96.505291682430027</v>
      </c>
      <c r="J249" s="238">
        <f>+H249+I249</f>
        <v>143.77685780834577</v>
      </c>
      <c r="K249" s="238"/>
      <c r="L249" s="238">
        <f>SUM(C249-F249-J249)</f>
        <v>656.86589117427548</v>
      </c>
      <c r="M249" s="238">
        <f>J249+L249</f>
        <v>800.64274898262124</v>
      </c>
      <c r="N249" s="47"/>
      <c r="O249" s="52"/>
    </row>
    <row r="250" spans="1:15" ht="17.100000000000001" customHeight="1" x14ac:dyDescent="0.25">
      <c r="A250" s="236">
        <v>339</v>
      </c>
      <c r="B250" s="243" t="s">
        <v>507</v>
      </c>
      <c r="C250" s="238">
        <v>9960.5670460803558</v>
      </c>
      <c r="D250" s="238">
        <v>2721.0440715202362</v>
      </c>
      <c r="E250" s="238">
        <v>327.53184881538425</v>
      </c>
      <c r="F250" s="238">
        <f t="shared" si="12"/>
        <v>3048.5759203356206</v>
      </c>
      <c r="G250" s="238"/>
      <c r="H250" s="238">
        <v>244.52430280267021</v>
      </c>
      <c r="I250" s="238">
        <v>634.09043665210152</v>
      </c>
      <c r="J250" s="238">
        <f t="shared" si="13"/>
        <v>878.61473945477178</v>
      </c>
      <c r="K250" s="238"/>
      <c r="L250" s="238">
        <f t="shared" si="14"/>
        <v>6033.3763862899632</v>
      </c>
      <c r="M250" s="238">
        <f t="shared" si="15"/>
        <v>6911.9911257447347</v>
      </c>
      <c r="N250" s="47"/>
      <c r="O250" s="52"/>
    </row>
    <row r="251" spans="1:15" ht="17.100000000000001" customHeight="1" x14ac:dyDescent="0.25">
      <c r="A251" s="236">
        <v>348</v>
      </c>
      <c r="B251" s="243" t="s">
        <v>508</v>
      </c>
      <c r="C251" s="238">
        <v>105.94206064821499</v>
      </c>
      <c r="D251" s="238">
        <v>14.072047724295</v>
      </c>
      <c r="E251" s="238">
        <v>2.6779774119999995E-2</v>
      </c>
      <c r="F251" s="238">
        <f t="shared" si="12"/>
        <v>14.098827498415</v>
      </c>
      <c r="G251" s="238"/>
      <c r="H251" s="238">
        <v>3.5046221806750011</v>
      </c>
      <c r="I251" s="238">
        <v>3.5581800889800008</v>
      </c>
      <c r="J251" s="238">
        <f>+H251+I251</f>
        <v>7.0628022696550019</v>
      </c>
      <c r="K251" s="238"/>
      <c r="L251" s="238">
        <f>SUM(C251-F251-J251)</f>
        <v>84.780430880144991</v>
      </c>
      <c r="M251" s="238">
        <f>J251+L251</f>
        <v>91.8432331498</v>
      </c>
      <c r="N251" s="47"/>
      <c r="O251" s="52"/>
    </row>
    <row r="252" spans="1:15" ht="17.100000000000001" customHeight="1" x14ac:dyDescent="0.25">
      <c r="A252" s="236">
        <v>350</v>
      </c>
      <c r="B252" s="243" t="s">
        <v>509</v>
      </c>
      <c r="C252" s="238">
        <v>1373.7974502231357</v>
      </c>
      <c r="D252" s="238">
        <v>230.69800250830733</v>
      </c>
      <c r="E252" s="238">
        <v>45.961311450097725</v>
      </c>
      <c r="F252" s="238">
        <f t="shared" si="12"/>
        <v>276.65931395840505</v>
      </c>
      <c r="G252" s="238"/>
      <c r="H252" s="238">
        <v>0.50555667709772878</v>
      </c>
      <c r="I252" s="238">
        <v>47.180378335595449</v>
      </c>
      <c r="J252" s="238">
        <f>+H252+I252</f>
        <v>47.685935012693179</v>
      </c>
      <c r="K252" s="238"/>
      <c r="L252" s="238">
        <f>SUM(C252-F252-J252)</f>
        <v>1049.4522012520376</v>
      </c>
      <c r="M252" s="238">
        <f>J252+L252</f>
        <v>1097.1381362647307</v>
      </c>
      <c r="N252" s="47"/>
      <c r="O252" s="52"/>
    </row>
    <row r="253" spans="1:15" s="46" customFormat="1" ht="17.100000000000001" customHeight="1" x14ac:dyDescent="0.25">
      <c r="A253" s="230">
        <v>21</v>
      </c>
      <c r="B253" s="247" t="s">
        <v>510</v>
      </c>
      <c r="C253" s="235">
        <f>SUM(C254:C274)</f>
        <v>56005.176897539481</v>
      </c>
      <c r="D253" s="235">
        <f>SUM(D254:D274)</f>
        <v>19713.592682351777</v>
      </c>
      <c r="E253" s="235">
        <f>SUM(E254:E274)</f>
        <v>1515.3759592839938</v>
      </c>
      <c r="F253" s="235">
        <f>SUM(F254:F274)</f>
        <v>21228.968641635769</v>
      </c>
      <c r="G253" s="235"/>
      <c r="H253" s="235">
        <f>SUM(H254:H274)</f>
        <v>1618.8454519239724</v>
      </c>
      <c r="I253" s="235">
        <f>SUM(I254:I274)</f>
        <v>3805.1988776997305</v>
      </c>
      <c r="J253" s="235">
        <f>SUM(J254:J274)</f>
        <v>5424.0443296237017</v>
      </c>
      <c r="K253" s="235">
        <f>SUM(K254:K273)</f>
        <v>0</v>
      </c>
      <c r="L253" s="235">
        <f>SUM(L254:L274)</f>
        <v>29352.163926280005</v>
      </c>
      <c r="M253" s="235">
        <f>SUM(M254:M274)</f>
        <v>34776.208255903708</v>
      </c>
      <c r="N253" s="98"/>
      <c r="O253" s="52"/>
    </row>
    <row r="254" spans="1:15" s="46" customFormat="1" ht="17.100000000000001" customHeight="1" x14ac:dyDescent="0.25">
      <c r="A254" s="236">
        <v>188</v>
      </c>
      <c r="B254" s="237" t="s">
        <v>27</v>
      </c>
      <c r="C254" s="238">
        <v>3254.8702578189886</v>
      </c>
      <c r="D254" s="238">
        <v>3113.0644017102677</v>
      </c>
      <c r="E254" s="238">
        <v>13.747622416362134</v>
      </c>
      <c r="F254" s="238">
        <f t="shared" ref="F254:F274" si="16">+D254+E254</f>
        <v>3126.8120241266297</v>
      </c>
      <c r="G254" s="238"/>
      <c r="H254" s="238">
        <v>13.490249109638091</v>
      </c>
      <c r="I254" s="238">
        <v>36.449798207432785</v>
      </c>
      <c r="J254" s="238">
        <f t="shared" ref="J254:J272" si="17">+H254+I254</f>
        <v>49.940047317070878</v>
      </c>
      <c r="K254" s="238"/>
      <c r="L254" s="238">
        <f t="shared" ref="L254:L272" si="18">SUM(C254-F254-J254)</f>
        <v>78.118186375288076</v>
      </c>
      <c r="M254" s="238">
        <f t="shared" ref="M254:M273" si="19">J254+L254</f>
        <v>128.05823369235895</v>
      </c>
      <c r="N254" s="57"/>
      <c r="O254" s="56"/>
    </row>
    <row r="255" spans="1:15" s="46" customFormat="1" ht="17.100000000000001" customHeight="1" x14ac:dyDescent="0.25">
      <c r="A255" s="236">
        <v>209</v>
      </c>
      <c r="B255" s="243" t="s">
        <v>511</v>
      </c>
      <c r="C255" s="238">
        <v>963.31911987109333</v>
      </c>
      <c r="D255" s="238">
        <v>805.79196137314273</v>
      </c>
      <c r="E255" s="238">
        <v>16.697110812996051</v>
      </c>
      <c r="F255" s="238">
        <f t="shared" si="16"/>
        <v>822.48907218613874</v>
      </c>
      <c r="G255" s="238"/>
      <c r="H255" s="238">
        <v>14.905521606388684</v>
      </c>
      <c r="I255" s="238">
        <v>38.18910696186019</v>
      </c>
      <c r="J255" s="238">
        <f t="shared" si="17"/>
        <v>53.094628568248872</v>
      </c>
      <c r="K255" s="238"/>
      <c r="L255" s="238">
        <f t="shared" si="18"/>
        <v>87.735419116705714</v>
      </c>
      <c r="M255" s="238">
        <f t="shared" si="19"/>
        <v>140.83004768495459</v>
      </c>
      <c r="N255" s="57"/>
      <c r="O255" s="56"/>
    </row>
    <row r="256" spans="1:15" s="46" customFormat="1" ht="17.100000000000001" customHeight="1" x14ac:dyDescent="0.25">
      <c r="A256" s="236">
        <v>245</v>
      </c>
      <c r="B256" s="243" t="s">
        <v>512</v>
      </c>
      <c r="C256" s="238">
        <v>729.65513718985369</v>
      </c>
      <c r="D256" s="238">
        <v>628.80983458571939</v>
      </c>
      <c r="E256" s="238">
        <v>13.756964883660075</v>
      </c>
      <c r="F256" s="238">
        <f t="shared" si="16"/>
        <v>642.56679946937948</v>
      </c>
      <c r="G256" s="238"/>
      <c r="H256" s="238">
        <v>22.725811706534419</v>
      </c>
      <c r="I256" s="238">
        <v>31.734561334809939</v>
      </c>
      <c r="J256" s="238">
        <f t="shared" si="17"/>
        <v>54.460373041344354</v>
      </c>
      <c r="K256" s="238"/>
      <c r="L256" s="238">
        <f t="shared" si="18"/>
        <v>32.62796467912986</v>
      </c>
      <c r="M256" s="238">
        <f t="shared" si="19"/>
        <v>87.088337720474215</v>
      </c>
      <c r="N256" s="47"/>
      <c r="O256" s="56"/>
    </row>
    <row r="257" spans="1:15" s="46" customFormat="1" ht="17.100000000000001" customHeight="1" x14ac:dyDescent="0.25">
      <c r="A257" s="236">
        <v>249</v>
      </c>
      <c r="B257" s="243" t="s">
        <v>513</v>
      </c>
      <c r="C257" s="238">
        <v>809.21328599420724</v>
      </c>
      <c r="D257" s="238">
        <v>587.40030817792626</v>
      </c>
      <c r="E257" s="238">
        <v>27.014928312140334</v>
      </c>
      <c r="F257" s="238">
        <f t="shared" si="16"/>
        <v>614.4152364900666</v>
      </c>
      <c r="G257" s="238"/>
      <c r="H257" s="238">
        <v>30.251411393860433</v>
      </c>
      <c r="I257" s="238">
        <v>82.135055806405958</v>
      </c>
      <c r="J257" s="238">
        <f t="shared" si="17"/>
        <v>112.3864672002664</v>
      </c>
      <c r="K257" s="238"/>
      <c r="L257" s="238">
        <f t="shared" si="18"/>
        <v>82.411582303874241</v>
      </c>
      <c r="M257" s="238">
        <f t="shared" si="19"/>
        <v>194.79804950414064</v>
      </c>
      <c r="N257" s="57"/>
      <c r="O257" s="56"/>
    </row>
    <row r="258" spans="1:15" s="46" customFormat="1" ht="17.100000000000001" customHeight="1" x14ac:dyDescent="0.25">
      <c r="A258" s="236">
        <v>264</v>
      </c>
      <c r="B258" s="242" t="s">
        <v>36</v>
      </c>
      <c r="C258" s="238">
        <v>11016.848305927322</v>
      </c>
      <c r="D258" s="238">
        <v>5360.9642504793037</v>
      </c>
      <c r="E258" s="238">
        <v>371.35717717454332</v>
      </c>
      <c r="F258" s="238">
        <f t="shared" si="16"/>
        <v>5732.3214276538474</v>
      </c>
      <c r="G258" s="238"/>
      <c r="H258" s="238">
        <v>515.62698850305139</v>
      </c>
      <c r="I258" s="238">
        <v>927.67026291626144</v>
      </c>
      <c r="J258" s="238">
        <f t="shared" si="17"/>
        <v>1443.2972514193129</v>
      </c>
      <c r="K258" s="238"/>
      <c r="L258" s="238">
        <f t="shared" si="18"/>
        <v>3841.2296268541618</v>
      </c>
      <c r="M258" s="238">
        <f t="shared" si="19"/>
        <v>5284.5268782734747</v>
      </c>
      <c r="N258" s="57"/>
      <c r="O258" s="56"/>
    </row>
    <row r="259" spans="1:15" ht="17.100000000000001" customHeight="1" x14ac:dyDescent="0.25">
      <c r="A259" s="236">
        <v>266</v>
      </c>
      <c r="B259" s="242" t="s">
        <v>37</v>
      </c>
      <c r="C259" s="238">
        <v>574.27064351170918</v>
      </c>
      <c r="D259" s="238">
        <v>226.23502939193497</v>
      </c>
      <c r="E259" s="238">
        <v>25.912509658801667</v>
      </c>
      <c r="F259" s="238">
        <f t="shared" si="16"/>
        <v>252.14753905073664</v>
      </c>
      <c r="G259" s="238"/>
      <c r="H259" s="238">
        <v>24.168120274481662</v>
      </c>
      <c r="I259" s="238">
        <v>50.080629933283326</v>
      </c>
      <c r="J259" s="238">
        <f t="shared" si="17"/>
        <v>74.248750207764985</v>
      </c>
      <c r="K259" s="238"/>
      <c r="L259" s="238">
        <f t="shared" si="18"/>
        <v>247.87435425320751</v>
      </c>
      <c r="M259" s="238">
        <f t="shared" si="19"/>
        <v>322.12310446097251</v>
      </c>
      <c r="N259" s="57"/>
      <c r="O259" s="56"/>
    </row>
    <row r="260" spans="1:15" ht="17.100000000000001" customHeight="1" x14ac:dyDescent="0.25">
      <c r="A260" s="236">
        <v>274</v>
      </c>
      <c r="B260" s="242" t="s">
        <v>514</v>
      </c>
      <c r="C260" s="238">
        <v>1867.1525221970976</v>
      </c>
      <c r="D260" s="238">
        <v>1230.5153584654643</v>
      </c>
      <c r="E260" s="238">
        <v>59.324345578115896</v>
      </c>
      <c r="F260" s="238">
        <f t="shared" si="16"/>
        <v>1289.8397040435802</v>
      </c>
      <c r="G260" s="238"/>
      <c r="H260" s="238">
        <v>65.061526897872369</v>
      </c>
      <c r="I260" s="238">
        <v>147.00723376066955</v>
      </c>
      <c r="J260" s="238">
        <f t="shared" si="17"/>
        <v>212.06876065854192</v>
      </c>
      <c r="K260" s="238"/>
      <c r="L260" s="238">
        <f t="shared" si="18"/>
        <v>365.24405749497544</v>
      </c>
      <c r="M260" s="238">
        <f t="shared" si="19"/>
        <v>577.31281815351736</v>
      </c>
      <c r="N260" s="57"/>
      <c r="O260" s="56"/>
    </row>
    <row r="261" spans="1:15" ht="17.100000000000001" customHeight="1" x14ac:dyDescent="0.25">
      <c r="A261" s="236">
        <v>280</v>
      </c>
      <c r="B261" s="242" t="s">
        <v>515</v>
      </c>
      <c r="C261" s="238">
        <v>449.96858077580652</v>
      </c>
      <c r="D261" s="238">
        <v>205.51246351181504</v>
      </c>
      <c r="E261" s="238">
        <v>15.672419745443388</v>
      </c>
      <c r="F261" s="238">
        <f t="shared" si="16"/>
        <v>221.18488325725843</v>
      </c>
      <c r="G261" s="238"/>
      <c r="H261" s="238">
        <v>15.1193163550231</v>
      </c>
      <c r="I261" s="238">
        <v>32.020128438280004</v>
      </c>
      <c r="J261" s="238">
        <f t="shared" si="17"/>
        <v>47.139444793303106</v>
      </c>
      <c r="K261" s="238"/>
      <c r="L261" s="238">
        <f t="shared" si="18"/>
        <v>181.64425272524497</v>
      </c>
      <c r="M261" s="238">
        <f t="shared" si="19"/>
        <v>228.78369751854808</v>
      </c>
      <c r="N261" s="57"/>
      <c r="O261" s="56"/>
    </row>
    <row r="262" spans="1:15" ht="17.100000000000001" customHeight="1" x14ac:dyDescent="0.25">
      <c r="A262" s="236">
        <v>282</v>
      </c>
      <c r="B262" s="242" t="s">
        <v>516</v>
      </c>
      <c r="C262" s="238">
        <v>290.9659578195413</v>
      </c>
      <c r="D262" s="238">
        <v>71.390008011382363</v>
      </c>
      <c r="E262" s="238">
        <v>10.694329718227486</v>
      </c>
      <c r="F262" s="238">
        <f t="shared" si="16"/>
        <v>82.084337729609842</v>
      </c>
      <c r="G262" s="238"/>
      <c r="H262" s="238">
        <v>2.9863932367074875</v>
      </c>
      <c r="I262" s="238">
        <v>13.680722954934975</v>
      </c>
      <c r="J262" s="238">
        <f t="shared" si="17"/>
        <v>16.667116191642464</v>
      </c>
      <c r="K262" s="238"/>
      <c r="L262" s="238">
        <f t="shared" si="18"/>
        <v>192.214503898289</v>
      </c>
      <c r="M262" s="238">
        <f t="shared" si="19"/>
        <v>208.88162008993146</v>
      </c>
      <c r="N262" s="57"/>
      <c r="O262" s="56"/>
    </row>
    <row r="263" spans="1:15" ht="17.100000000000001" customHeight="1" x14ac:dyDescent="0.25">
      <c r="A263" s="236">
        <v>284</v>
      </c>
      <c r="B263" s="242" t="s">
        <v>517</v>
      </c>
      <c r="C263" s="238">
        <v>783.34228499999995</v>
      </c>
      <c r="D263" s="238">
        <v>535.97103717239497</v>
      </c>
      <c r="E263" s="238">
        <v>41.228541334969997</v>
      </c>
      <c r="F263" s="238">
        <f t="shared" si="16"/>
        <v>577.199578507365</v>
      </c>
      <c r="G263" s="238"/>
      <c r="H263" s="238">
        <v>41.228541334969997</v>
      </c>
      <c r="I263" s="238">
        <v>82.457082669939993</v>
      </c>
      <c r="J263" s="238">
        <f t="shared" si="17"/>
        <v>123.68562400490998</v>
      </c>
      <c r="K263" s="238"/>
      <c r="L263" s="238">
        <f t="shared" si="18"/>
        <v>82.457082487724961</v>
      </c>
      <c r="M263" s="238">
        <f t="shared" si="19"/>
        <v>206.14270649263494</v>
      </c>
      <c r="N263" s="57"/>
      <c r="O263" s="56"/>
    </row>
    <row r="264" spans="1:15" ht="17.100000000000001" customHeight="1" x14ac:dyDescent="0.25">
      <c r="A264" s="236">
        <v>296</v>
      </c>
      <c r="B264" s="242" t="s">
        <v>45</v>
      </c>
      <c r="C264" s="238">
        <v>8842.1596067824285</v>
      </c>
      <c r="D264" s="238">
        <v>3117.9781875606513</v>
      </c>
      <c r="E264" s="238">
        <v>344.07672331849921</v>
      </c>
      <c r="F264" s="238">
        <f t="shared" si="16"/>
        <v>3462.0549108791506</v>
      </c>
      <c r="G264" s="238"/>
      <c r="H264" s="238">
        <v>349.3986427492942</v>
      </c>
      <c r="I264" s="238">
        <v>693.47536606779329</v>
      </c>
      <c r="J264" s="238">
        <f t="shared" si="17"/>
        <v>1042.8740088170875</v>
      </c>
      <c r="K264" s="238"/>
      <c r="L264" s="238">
        <f t="shared" si="18"/>
        <v>4337.2306870861903</v>
      </c>
      <c r="M264" s="238">
        <f t="shared" si="19"/>
        <v>5380.1046959032774</v>
      </c>
      <c r="N264" s="57"/>
      <c r="O264" s="56"/>
    </row>
    <row r="265" spans="1:15" ht="17.100000000000001" customHeight="1" x14ac:dyDescent="0.25">
      <c r="A265" s="236">
        <v>297</v>
      </c>
      <c r="B265" s="242" t="s">
        <v>518</v>
      </c>
      <c r="C265" s="238">
        <v>1725.3483975008951</v>
      </c>
      <c r="D265" s="238">
        <v>429.49765801322974</v>
      </c>
      <c r="E265" s="238">
        <v>17.094484075575487</v>
      </c>
      <c r="F265" s="238">
        <f t="shared" si="16"/>
        <v>446.59214208880525</v>
      </c>
      <c r="G265" s="238"/>
      <c r="H265" s="238">
        <v>66.543076888675529</v>
      </c>
      <c r="I265" s="238">
        <v>93.073497742359152</v>
      </c>
      <c r="J265" s="238">
        <f t="shared" si="17"/>
        <v>159.61657463103467</v>
      </c>
      <c r="K265" s="238"/>
      <c r="L265" s="238">
        <f t="shared" si="18"/>
        <v>1119.1396807810552</v>
      </c>
      <c r="M265" s="238">
        <f t="shared" si="19"/>
        <v>1278.7562554120898</v>
      </c>
      <c r="N265" s="57"/>
      <c r="O265" s="56"/>
    </row>
    <row r="266" spans="1:15" ht="17.100000000000001" customHeight="1" x14ac:dyDescent="0.25">
      <c r="A266" s="236">
        <v>298</v>
      </c>
      <c r="B266" s="242" t="s">
        <v>47</v>
      </c>
      <c r="C266" s="238">
        <v>7571.4326528893798</v>
      </c>
      <c r="D266" s="238">
        <v>252.38108835675999</v>
      </c>
      <c r="E266" s="238">
        <v>252.38108835675999</v>
      </c>
      <c r="F266" s="238">
        <f t="shared" si="16"/>
        <v>504.76217671351998</v>
      </c>
      <c r="G266" s="238"/>
      <c r="H266" s="238">
        <v>0</v>
      </c>
      <c r="I266" s="238">
        <v>757.14326525249476</v>
      </c>
      <c r="J266" s="238">
        <f>H266+I266</f>
        <v>757.14326525249476</v>
      </c>
      <c r="K266" s="238"/>
      <c r="L266" s="238">
        <f>SUM(C266-F266-J266)</f>
        <v>6309.5272109233656</v>
      </c>
      <c r="M266" s="238">
        <f>SUM(J266+L266)</f>
        <v>7066.6704761758601</v>
      </c>
      <c r="N266" s="57"/>
      <c r="O266" s="56"/>
    </row>
    <row r="267" spans="1:15" ht="17.100000000000001" customHeight="1" x14ac:dyDescent="0.25">
      <c r="A267" s="236">
        <v>310</v>
      </c>
      <c r="B267" s="243" t="s">
        <v>519</v>
      </c>
      <c r="C267" s="238">
        <v>628.06536484352864</v>
      </c>
      <c r="D267" s="238">
        <v>174.47557589459328</v>
      </c>
      <c r="E267" s="238">
        <v>10.064336548273324</v>
      </c>
      <c r="F267" s="238">
        <f t="shared" si="16"/>
        <v>184.53991244286661</v>
      </c>
      <c r="G267" s="238"/>
      <c r="H267" s="238">
        <v>28.615054540274144</v>
      </c>
      <c r="I267" s="238">
        <v>34.724345844028853</v>
      </c>
      <c r="J267" s="238">
        <f t="shared" si="17"/>
        <v>63.339400384302998</v>
      </c>
      <c r="K267" s="238"/>
      <c r="L267" s="238">
        <f t="shared" si="18"/>
        <v>380.18605201635904</v>
      </c>
      <c r="M267" s="238">
        <f t="shared" si="19"/>
        <v>443.52545240066206</v>
      </c>
      <c r="N267" s="57"/>
      <c r="O267" s="56"/>
    </row>
    <row r="268" spans="1:15" ht="17.100000000000001" customHeight="1" x14ac:dyDescent="0.25">
      <c r="A268" s="236">
        <v>311</v>
      </c>
      <c r="B268" s="243" t="s">
        <v>520</v>
      </c>
      <c r="C268" s="238">
        <v>5871.0105631245469</v>
      </c>
      <c r="D268" s="238">
        <v>1241.3302567678261</v>
      </c>
      <c r="E268" s="238">
        <v>178.87298888238351</v>
      </c>
      <c r="F268" s="238">
        <f t="shared" si="16"/>
        <v>1420.2032456502095</v>
      </c>
      <c r="G268" s="238"/>
      <c r="H268" s="238">
        <v>113.47814928042351</v>
      </c>
      <c r="I268" s="238">
        <v>292.35113816280699</v>
      </c>
      <c r="J268" s="238">
        <f t="shared" si="17"/>
        <v>405.8292874432305</v>
      </c>
      <c r="K268" s="238"/>
      <c r="L268" s="238">
        <f t="shared" si="18"/>
        <v>4044.9780300311072</v>
      </c>
      <c r="M268" s="238">
        <f t="shared" si="19"/>
        <v>4450.8073174743377</v>
      </c>
      <c r="N268" s="57"/>
      <c r="O268" s="56"/>
    </row>
    <row r="269" spans="1:15" ht="17.100000000000001" customHeight="1" x14ac:dyDescent="0.25">
      <c r="A269" s="236">
        <v>313</v>
      </c>
      <c r="B269" s="248" t="s">
        <v>521</v>
      </c>
      <c r="C269" s="238">
        <v>7281.4157942533684</v>
      </c>
      <c r="D269" s="238">
        <v>970.85543903941971</v>
      </c>
      <c r="E269" s="238">
        <v>0</v>
      </c>
      <c r="F269" s="238">
        <f t="shared" si="16"/>
        <v>970.85543903941971</v>
      </c>
      <c r="G269" s="238"/>
      <c r="H269" s="238">
        <v>242.71385975985493</v>
      </c>
      <c r="I269" s="238">
        <v>242.71385975985493</v>
      </c>
      <c r="J269" s="238">
        <f t="shared" si="17"/>
        <v>485.42771951970985</v>
      </c>
      <c r="K269" s="238"/>
      <c r="L269" s="238">
        <f t="shared" si="18"/>
        <v>5825.1326356942391</v>
      </c>
      <c r="M269" s="238">
        <f t="shared" si="19"/>
        <v>6310.5603552139492</v>
      </c>
      <c r="N269" s="47"/>
      <c r="O269" s="56"/>
    </row>
    <row r="270" spans="1:15" ht="17.100000000000001" customHeight="1" x14ac:dyDescent="0.25">
      <c r="A270" s="236">
        <v>321</v>
      </c>
      <c r="B270" s="243" t="s">
        <v>52</v>
      </c>
      <c r="C270" s="238">
        <v>572.22559402017248</v>
      </c>
      <c r="D270" s="238">
        <v>194.22740177212424</v>
      </c>
      <c r="E270" s="238">
        <v>20.283873598399619</v>
      </c>
      <c r="F270" s="238">
        <f t="shared" si="16"/>
        <v>214.51127537052386</v>
      </c>
      <c r="G270" s="238"/>
      <c r="H270" s="238">
        <v>19.452981905139364</v>
      </c>
      <c r="I270" s="238">
        <v>41.210050516163953</v>
      </c>
      <c r="J270" s="238">
        <f t="shared" si="17"/>
        <v>60.663032421303313</v>
      </c>
      <c r="K270" s="238"/>
      <c r="L270" s="238">
        <f t="shared" si="18"/>
        <v>297.05128622834525</v>
      </c>
      <c r="M270" s="238">
        <f t="shared" si="19"/>
        <v>357.71431864964859</v>
      </c>
      <c r="N270" s="47"/>
      <c r="O270" s="56"/>
    </row>
    <row r="271" spans="1:15" ht="17.100000000000001" customHeight="1" x14ac:dyDescent="0.25">
      <c r="A271" s="236">
        <v>337</v>
      </c>
      <c r="B271" s="243" t="s">
        <v>522</v>
      </c>
      <c r="C271" s="238">
        <v>1374.8576354674715</v>
      </c>
      <c r="D271" s="238">
        <v>401.18627405515235</v>
      </c>
      <c r="E271" s="238">
        <v>53.990857541028085</v>
      </c>
      <c r="F271" s="238">
        <f t="shared" si="16"/>
        <v>455.17713159618046</v>
      </c>
      <c r="G271" s="238"/>
      <c r="H271" s="238">
        <v>39.206171871538075</v>
      </c>
      <c r="I271" s="238">
        <v>93.197029412566181</v>
      </c>
      <c r="J271" s="238">
        <f t="shared" si="17"/>
        <v>132.40320128410426</v>
      </c>
      <c r="K271" s="238"/>
      <c r="L271" s="238">
        <f t="shared" si="18"/>
        <v>787.27730258718668</v>
      </c>
      <c r="M271" s="238">
        <f t="shared" si="19"/>
        <v>919.68050387129097</v>
      </c>
      <c r="N271" s="47"/>
      <c r="O271" s="56"/>
    </row>
    <row r="272" spans="1:15" ht="17.100000000000001" customHeight="1" x14ac:dyDescent="0.25">
      <c r="A272" s="236">
        <v>338</v>
      </c>
      <c r="B272" s="243" t="s">
        <v>523</v>
      </c>
      <c r="C272" s="238">
        <v>843.28593820586491</v>
      </c>
      <c r="D272" s="238">
        <v>136.53363827459901</v>
      </c>
      <c r="E272" s="238">
        <v>24.678927739414188</v>
      </c>
      <c r="F272" s="238">
        <f t="shared" si="16"/>
        <v>161.21256601401319</v>
      </c>
      <c r="G272" s="238"/>
      <c r="H272" s="238">
        <v>13.870371255414192</v>
      </c>
      <c r="I272" s="238">
        <v>63.969431978513384</v>
      </c>
      <c r="J272" s="238">
        <f t="shared" si="17"/>
        <v>77.839803233927569</v>
      </c>
      <c r="K272" s="238"/>
      <c r="L272" s="238">
        <f t="shared" si="18"/>
        <v>604.23356895792415</v>
      </c>
      <c r="M272" s="238">
        <f t="shared" si="19"/>
        <v>682.07337219185172</v>
      </c>
      <c r="N272" s="47"/>
      <c r="O272" s="56"/>
    </row>
    <row r="273" spans="1:25" ht="17.100000000000001" customHeight="1" x14ac:dyDescent="0.25">
      <c r="A273" s="236">
        <v>349</v>
      </c>
      <c r="B273" s="243" t="s">
        <v>524</v>
      </c>
      <c r="C273" s="238">
        <v>423.56996974189411</v>
      </c>
      <c r="D273" s="238">
        <v>29.472509738070251</v>
      </c>
      <c r="E273" s="238">
        <v>14.120086853290386</v>
      </c>
      <c r="F273" s="238">
        <f t="shared" si="16"/>
        <v>43.592596591360639</v>
      </c>
      <c r="G273" s="238"/>
      <c r="H273" s="238">
        <v>3.2632548303850265E-3</v>
      </c>
      <c r="I273" s="238">
        <v>34.289739038830774</v>
      </c>
      <c r="J273" s="238">
        <f>+H273+I273</f>
        <v>34.293002293661161</v>
      </c>
      <c r="K273" s="238"/>
      <c r="L273" s="238">
        <f>SUM(C273-F273-J273)</f>
        <v>345.68437085687231</v>
      </c>
      <c r="M273" s="238">
        <f t="shared" si="19"/>
        <v>379.97737315053348</v>
      </c>
      <c r="N273" s="47"/>
      <c r="O273" s="56"/>
    </row>
    <row r="274" spans="1:25" ht="17.100000000000001" customHeight="1" thickBot="1" x14ac:dyDescent="0.3">
      <c r="A274" s="249">
        <v>352</v>
      </c>
      <c r="B274" s="250" t="s">
        <v>525</v>
      </c>
      <c r="C274" s="251">
        <v>132.19928460431001</v>
      </c>
      <c r="D274" s="251">
        <v>0</v>
      </c>
      <c r="E274" s="251">
        <v>4.4066427351100002</v>
      </c>
      <c r="F274" s="251">
        <f t="shared" si="16"/>
        <v>4.4066427351100002</v>
      </c>
      <c r="G274" s="251"/>
      <c r="H274" s="251">
        <v>0</v>
      </c>
      <c r="I274" s="251">
        <v>17.626570940440001</v>
      </c>
      <c r="J274" s="251">
        <f>+H274+I274</f>
        <v>17.626570940440001</v>
      </c>
      <c r="K274" s="251"/>
      <c r="L274" s="251">
        <f>SUM(C274-F274-J274)</f>
        <v>110.16607092876001</v>
      </c>
      <c r="M274" s="251">
        <f>J274+L274</f>
        <v>127.79264186920001</v>
      </c>
      <c r="N274" s="47"/>
      <c r="O274" s="56"/>
    </row>
    <row r="275" spans="1:25" ht="15" customHeight="1" x14ac:dyDescent="0.25">
      <c r="A275" s="194" t="s">
        <v>731</v>
      </c>
      <c r="B275" s="222"/>
      <c r="C275" s="196"/>
      <c r="D275" s="196"/>
      <c r="E275" s="196"/>
      <c r="F275" s="224"/>
      <c r="G275" s="196"/>
      <c r="H275" s="196"/>
      <c r="I275" s="196"/>
      <c r="J275" s="196"/>
      <c r="K275" s="196"/>
      <c r="L275" s="225"/>
      <c r="M275" s="225"/>
    </row>
    <row r="276" spans="1:25" s="49" customFormat="1" ht="15" customHeight="1" x14ac:dyDescent="0.25">
      <c r="A276" s="194" t="s">
        <v>895</v>
      </c>
      <c r="B276" s="226"/>
      <c r="C276" s="194"/>
      <c r="D276" s="194"/>
      <c r="E276" s="194"/>
      <c r="F276" s="194"/>
      <c r="G276" s="196"/>
      <c r="H276" s="194"/>
      <c r="I276" s="194"/>
      <c r="J276" s="196"/>
      <c r="K276" s="194"/>
      <c r="L276" s="194"/>
      <c r="M276" s="194"/>
      <c r="N276" s="48"/>
      <c r="O276" s="48"/>
    </row>
    <row r="277" spans="1:25" s="49" customFormat="1" ht="15" customHeight="1" x14ac:dyDescent="0.25">
      <c r="A277" s="194" t="s">
        <v>896</v>
      </c>
      <c r="B277" s="194"/>
      <c r="C277" s="194"/>
      <c r="D277" s="194"/>
      <c r="E277" s="194"/>
      <c r="F277" s="194"/>
      <c r="G277" s="196"/>
      <c r="H277" s="194"/>
      <c r="I277" s="196"/>
      <c r="J277" s="196"/>
      <c r="K277" s="194"/>
      <c r="L277" s="194"/>
      <c r="M277" s="194"/>
      <c r="N277" s="48"/>
      <c r="O277" s="48"/>
      <c r="P277" s="48"/>
      <c r="Q277" s="48"/>
      <c r="R277" s="48"/>
      <c r="S277" s="48"/>
      <c r="T277" s="48"/>
      <c r="U277" s="48"/>
      <c r="V277" s="48"/>
      <c r="W277" s="48"/>
      <c r="X277" s="48"/>
      <c r="Y277" s="48"/>
    </row>
    <row r="278" spans="1:25" ht="15" customHeight="1" x14ac:dyDescent="0.25">
      <c r="A278" s="221" t="s">
        <v>75</v>
      </c>
      <c r="B278" s="227"/>
      <c r="C278" s="227"/>
      <c r="D278" s="227"/>
      <c r="E278" s="227"/>
      <c r="F278" s="227"/>
      <c r="G278" s="196"/>
      <c r="H278" s="227"/>
      <c r="I278" s="227"/>
      <c r="J278" s="227"/>
      <c r="K278" s="227"/>
      <c r="L278" s="227"/>
      <c r="M278" s="227"/>
      <c r="O278" s="49"/>
      <c r="P278" s="49"/>
      <c r="Q278" s="49"/>
      <c r="R278" s="49"/>
      <c r="S278" s="49"/>
      <c r="T278" s="49"/>
      <c r="U278" s="49"/>
      <c r="V278" s="49"/>
      <c r="W278" s="49"/>
      <c r="X278" s="49"/>
      <c r="Y278" s="49"/>
    </row>
    <row r="279" spans="1:25" ht="15" customHeight="1" x14ac:dyDescent="0.25">
      <c r="A279" s="194"/>
      <c r="B279" s="194"/>
      <c r="C279" s="194"/>
      <c r="D279" s="194"/>
      <c r="E279" s="194"/>
      <c r="F279" s="194"/>
      <c r="G279" s="194"/>
      <c r="H279" s="194"/>
      <c r="I279" s="194"/>
      <c r="J279" s="194"/>
      <c r="K279" s="194"/>
      <c r="L279" s="194"/>
      <c r="M279" s="194"/>
      <c r="N279" s="49"/>
      <c r="O279" s="49"/>
    </row>
    <row r="280" spans="1:25" ht="15" customHeight="1" x14ac:dyDescent="0.25">
      <c r="C280" s="49"/>
      <c r="D280" s="49"/>
      <c r="E280" s="49"/>
      <c r="F280" s="49"/>
      <c r="G280" s="49"/>
      <c r="H280" s="49"/>
      <c r="I280" s="49"/>
      <c r="J280" s="49"/>
      <c r="K280" s="49"/>
      <c r="L280" s="49"/>
      <c r="M280" s="49"/>
    </row>
    <row r="281" spans="1:25" ht="15" customHeight="1" x14ac:dyDescent="0.25">
      <c r="C281" s="59"/>
      <c r="D281" s="59"/>
      <c r="E281" s="59"/>
      <c r="F281" s="59"/>
      <c r="G281" s="59"/>
      <c r="H281" s="59"/>
      <c r="I281" s="59"/>
      <c r="J281" s="59"/>
      <c r="K281" s="59"/>
      <c r="L281" s="59"/>
      <c r="M281" s="59"/>
    </row>
    <row r="282" spans="1:25" ht="15" customHeight="1" x14ac:dyDescent="0.25"/>
    <row r="283" spans="1:25" ht="15" customHeight="1" x14ac:dyDescent="0.25">
      <c r="C283" s="49"/>
      <c r="D283" s="49"/>
      <c r="E283" s="49"/>
      <c r="F283" s="49"/>
      <c r="G283" s="49"/>
      <c r="H283" s="49"/>
      <c r="I283" s="49"/>
      <c r="J283" s="49"/>
      <c r="K283" s="49"/>
      <c r="L283" s="49"/>
      <c r="M283" s="49"/>
    </row>
    <row r="284" spans="1:25" ht="15" customHeight="1" x14ac:dyDescent="0.25">
      <c r="C284" s="49"/>
      <c r="D284" s="49"/>
      <c r="E284" s="49"/>
      <c r="F284" s="49"/>
      <c r="G284" s="49"/>
      <c r="H284" s="49"/>
      <c r="I284" s="49"/>
      <c r="J284" s="49"/>
      <c r="K284" s="49"/>
      <c r="L284" s="49"/>
      <c r="M284" s="49"/>
    </row>
    <row r="285" spans="1:25" ht="15" customHeight="1" x14ac:dyDescent="0.25">
      <c r="C285" s="60"/>
      <c r="D285" s="60"/>
      <c r="E285" s="60"/>
      <c r="F285" s="60"/>
      <c r="G285" s="60"/>
      <c r="H285" s="60"/>
      <c r="I285" s="60"/>
      <c r="J285" s="60"/>
      <c r="K285" s="60"/>
      <c r="L285" s="60"/>
      <c r="M285" s="60"/>
    </row>
    <row r="286" spans="1:25" ht="15" customHeight="1" x14ac:dyDescent="0.25"/>
    <row r="287" spans="1:25" ht="15" customHeight="1" x14ac:dyDescent="0.25"/>
    <row r="288" spans="1:25" ht="15" customHeight="1" x14ac:dyDescent="0.25">
      <c r="A288" s="49"/>
      <c r="B288" s="49"/>
      <c r="C288" s="49"/>
      <c r="D288" s="49"/>
      <c r="E288" s="49"/>
      <c r="F288" s="49"/>
      <c r="G288" s="49"/>
      <c r="H288" s="49"/>
      <c r="I288" s="49"/>
      <c r="J288" s="49"/>
      <c r="K288" s="49"/>
      <c r="L288" s="49"/>
      <c r="M288" s="49"/>
    </row>
    <row r="289" spans="1:13" ht="15" customHeight="1" x14ac:dyDescent="0.25">
      <c r="A289" s="49"/>
      <c r="B289" s="49"/>
      <c r="C289" s="49"/>
      <c r="D289" s="49"/>
      <c r="E289" s="49"/>
      <c r="F289" s="49"/>
      <c r="G289" s="49"/>
      <c r="H289" s="49"/>
      <c r="I289" s="49"/>
      <c r="J289" s="49"/>
      <c r="K289" s="49"/>
      <c r="L289" s="49"/>
      <c r="M289" s="49"/>
    </row>
    <row r="290" spans="1:13" x14ac:dyDescent="0.25">
      <c r="A290" s="49"/>
      <c r="B290" s="49"/>
      <c r="C290" s="49"/>
      <c r="D290" s="49"/>
      <c r="E290" s="49"/>
      <c r="F290" s="49"/>
      <c r="G290" s="49"/>
      <c r="H290" s="49"/>
      <c r="I290" s="49"/>
      <c r="J290" s="49"/>
      <c r="K290" s="49"/>
      <c r="L290" s="49"/>
      <c r="M290" s="49"/>
    </row>
    <row r="297" spans="1:13" x14ac:dyDescent="0.25">
      <c r="B297" s="61"/>
    </row>
    <row r="360" spans="1:1" x14ac:dyDescent="0.25">
      <c r="A360" s="61"/>
    </row>
  </sheetData>
  <mergeCells count="13">
    <mergeCell ref="A8:M8"/>
    <mergeCell ref="A9:A11"/>
    <mergeCell ref="B9:B11"/>
    <mergeCell ref="C9:C10"/>
    <mergeCell ref="D9:F9"/>
    <mergeCell ref="G9:G10"/>
    <mergeCell ref="H9:J9"/>
    <mergeCell ref="L9:M9"/>
    <mergeCell ref="A1:B1"/>
    <mergeCell ref="A2:M2"/>
    <mergeCell ref="A3:F3"/>
    <mergeCell ref="G3:L3"/>
    <mergeCell ref="A4:M4"/>
  </mergeCells>
  <printOptions horizontalCentered="1"/>
  <pageMargins left="0.23622047244094491" right="0.23622047244094491" top="0.74803149606299213" bottom="0.74803149606299213" header="0.31496062992125984" footer="0.31496062992125984"/>
  <pageSetup scale="60" fitToHeight="4" orientation="landscape" r:id="rId1"/>
  <headerFooter>
    <oddHeader xml:space="preserve">&amp;L
</oddHeader>
  </headerFooter>
  <ignoredErrors>
    <ignoredError sqref="C11:N11" numberStoredAsText="1"/>
    <ignoredError sqref="J265:M266 F253:M253"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Q346"/>
  <sheetViews>
    <sheetView showGridLines="0" zoomScale="90" zoomScaleNormal="90" zoomScaleSheetLayoutView="90" workbookViewId="0">
      <selection sqref="A1:C1"/>
    </sheetView>
  </sheetViews>
  <sheetFormatPr baseColWidth="10" defaultColWidth="15.7109375" defaultRowHeight="11.25" x14ac:dyDescent="0.25"/>
  <cols>
    <col min="1" max="1" width="6.140625" style="46" customWidth="1"/>
    <col min="2" max="2" width="5.28515625" style="9" customWidth="1"/>
    <col min="3" max="3" width="57.85546875" style="73" customWidth="1"/>
    <col min="4" max="5" width="15.7109375" style="46" customWidth="1"/>
    <col min="6" max="6" width="12.85546875" style="46" bestFit="1" customWidth="1"/>
    <col min="7" max="8" width="15.7109375" style="46" customWidth="1"/>
    <col min="9" max="9" width="13.28515625" style="46" customWidth="1"/>
    <col min="10" max="10" width="0.85546875" style="46" customWidth="1"/>
    <col min="11" max="11" width="16.7109375" style="46" customWidth="1"/>
    <col min="12" max="12" width="19" style="46" customWidth="1"/>
    <col min="13" max="232" width="11.42578125" style="46" customWidth="1"/>
    <col min="233" max="233" width="4.28515625" style="46" customWidth="1"/>
    <col min="234" max="234" width="4.85546875" style="46" customWidth="1"/>
    <col min="235" max="235" width="46.42578125" style="46" customWidth="1"/>
    <col min="236" max="247" width="12.85546875" style="46" customWidth="1"/>
    <col min="248" max="248" width="6.140625" style="46" customWidth="1"/>
    <col min="249" max="249" width="5.28515625" style="46" customWidth="1"/>
    <col min="250" max="250" width="67.7109375" style="46" customWidth="1"/>
    <col min="251" max="16384" width="15.7109375" style="46"/>
  </cols>
  <sheetData>
    <row r="1" spans="1:17" s="191" customFormat="1" ht="45" customHeight="1" x14ac:dyDescent="0.2">
      <c r="A1" s="347" t="s">
        <v>733</v>
      </c>
      <c r="B1" s="347"/>
      <c r="C1" s="347"/>
      <c r="D1" s="218" t="s">
        <v>735</v>
      </c>
      <c r="E1" s="218"/>
      <c r="F1" s="254"/>
      <c r="G1" s="254"/>
      <c r="H1" s="254"/>
      <c r="I1" s="254"/>
      <c r="J1" s="254"/>
      <c r="K1" s="254"/>
      <c r="L1" s="254"/>
    </row>
    <row r="2" spans="1:17" s="1" customFormat="1" ht="36" customHeight="1" thickBot="1" x14ac:dyDescent="0.45">
      <c r="A2" s="366" t="s">
        <v>734</v>
      </c>
      <c r="B2" s="366"/>
      <c r="C2" s="366"/>
      <c r="D2" s="366"/>
      <c r="E2" s="366"/>
      <c r="F2" s="366"/>
      <c r="G2" s="366"/>
      <c r="H2" s="366"/>
      <c r="I2" s="366"/>
      <c r="J2" s="366"/>
      <c r="K2" s="366"/>
      <c r="L2" s="366"/>
    </row>
    <row r="3" spans="1:17" customFormat="1" ht="4.5" customHeight="1" x14ac:dyDescent="0.4">
      <c r="A3" s="350"/>
      <c r="B3" s="350"/>
      <c r="C3" s="350"/>
      <c r="D3" s="350"/>
      <c r="E3" s="350"/>
      <c r="F3" s="350"/>
      <c r="G3" s="350"/>
      <c r="H3" s="350"/>
      <c r="I3" s="350"/>
      <c r="J3" s="350"/>
      <c r="K3" s="350"/>
      <c r="L3" s="350"/>
    </row>
    <row r="4" spans="1:17" s="62" customFormat="1" ht="38.1" customHeight="1" x14ac:dyDescent="0.25">
      <c r="A4" s="385" t="s">
        <v>898</v>
      </c>
      <c r="B4" s="385"/>
      <c r="C4" s="385"/>
      <c r="D4" s="385"/>
      <c r="E4" s="385"/>
      <c r="F4" s="385"/>
      <c r="G4" s="385"/>
      <c r="H4" s="385"/>
      <c r="I4" s="385"/>
      <c r="J4" s="385"/>
      <c r="K4" s="385"/>
      <c r="L4" s="385"/>
    </row>
    <row r="5" spans="1:17" s="62" customFormat="1" ht="18" customHeight="1" x14ac:dyDescent="0.25">
      <c r="A5" s="192" t="s">
        <v>391</v>
      </c>
      <c r="B5" s="256"/>
      <c r="C5" s="257"/>
      <c r="D5" s="192"/>
      <c r="E5" s="192"/>
      <c r="F5" s="192"/>
      <c r="G5" s="192"/>
      <c r="H5" s="192"/>
      <c r="I5" s="192"/>
      <c r="J5" s="192"/>
      <c r="K5" s="192"/>
      <c r="L5" s="192"/>
    </row>
    <row r="6" spans="1:17" s="62" customFormat="1" ht="18" customHeight="1" x14ac:dyDescent="0.25">
      <c r="A6" s="192" t="s">
        <v>1</v>
      </c>
      <c r="B6" s="258"/>
      <c r="C6" s="259"/>
      <c r="D6" s="260"/>
      <c r="E6" s="260"/>
      <c r="F6" s="260"/>
      <c r="G6" s="260"/>
      <c r="H6" s="260"/>
      <c r="I6" s="260"/>
      <c r="J6" s="260"/>
      <c r="K6" s="260"/>
      <c r="L6" s="260"/>
    </row>
    <row r="7" spans="1:17" s="62" customFormat="1" ht="18" customHeight="1" x14ac:dyDescent="0.25">
      <c r="A7" s="192" t="s">
        <v>750</v>
      </c>
      <c r="B7" s="258"/>
      <c r="C7" s="259"/>
      <c r="D7" s="260"/>
      <c r="E7" s="260"/>
      <c r="F7" s="260"/>
      <c r="G7" s="260"/>
      <c r="H7" s="260"/>
      <c r="I7" s="260"/>
      <c r="J7" s="260"/>
      <c r="K7" s="260"/>
      <c r="L7" s="260"/>
    </row>
    <row r="8" spans="1:17" s="62" customFormat="1" ht="18" customHeight="1" x14ac:dyDescent="0.25">
      <c r="A8" s="261" t="s">
        <v>899</v>
      </c>
      <c r="B8" s="258"/>
      <c r="C8" s="259"/>
      <c r="D8" s="260"/>
      <c r="E8" s="260"/>
      <c r="F8" s="260"/>
      <c r="G8" s="260"/>
      <c r="H8" s="260"/>
      <c r="I8" s="260"/>
      <c r="J8" s="260"/>
      <c r="K8" s="260"/>
      <c r="L8" s="260"/>
    </row>
    <row r="9" spans="1:17" s="63" customFormat="1" ht="30" customHeight="1" x14ac:dyDescent="0.25">
      <c r="A9" s="356" t="s">
        <v>393</v>
      </c>
      <c r="B9" s="355" t="s">
        <v>394</v>
      </c>
      <c r="C9" s="355"/>
      <c r="D9" s="358" t="s">
        <v>526</v>
      </c>
      <c r="E9" s="358"/>
      <c r="F9" s="358"/>
      <c r="G9" s="357" t="s">
        <v>527</v>
      </c>
      <c r="H9" s="358" t="s">
        <v>528</v>
      </c>
      <c r="I9" s="358"/>
      <c r="J9" s="117"/>
      <c r="K9" s="358" t="s">
        <v>529</v>
      </c>
      <c r="L9" s="358"/>
    </row>
    <row r="10" spans="1:17" s="63" customFormat="1" ht="49.9" customHeight="1" x14ac:dyDescent="0.25">
      <c r="A10" s="356"/>
      <c r="B10" s="355"/>
      <c r="C10" s="355"/>
      <c r="D10" s="117" t="s">
        <v>530</v>
      </c>
      <c r="E10" s="117" t="s">
        <v>531</v>
      </c>
      <c r="F10" s="117" t="s">
        <v>86</v>
      </c>
      <c r="G10" s="357"/>
      <c r="H10" s="117" t="s">
        <v>532</v>
      </c>
      <c r="I10" s="117" t="s">
        <v>533</v>
      </c>
      <c r="J10" s="117"/>
      <c r="K10" s="117" t="s">
        <v>534</v>
      </c>
      <c r="L10" s="117" t="s">
        <v>535</v>
      </c>
    </row>
    <row r="11" spans="1:17" s="51" customFormat="1" ht="17.100000000000001" customHeight="1" thickBot="1" x14ac:dyDescent="0.3">
      <c r="A11" s="380"/>
      <c r="B11" s="359"/>
      <c r="C11" s="359"/>
      <c r="D11" s="252" t="s">
        <v>96</v>
      </c>
      <c r="E11" s="252" t="s">
        <v>97</v>
      </c>
      <c r="F11" s="121" t="s">
        <v>536</v>
      </c>
      <c r="G11" s="252" t="s">
        <v>99</v>
      </c>
      <c r="H11" s="121" t="s">
        <v>537</v>
      </c>
      <c r="I11" s="121" t="s">
        <v>538</v>
      </c>
      <c r="J11" s="263"/>
      <c r="K11" s="252" t="s">
        <v>102</v>
      </c>
      <c r="L11" s="252" t="s">
        <v>103</v>
      </c>
    </row>
    <row r="12" spans="1:17" s="51" customFormat="1" ht="5.25" customHeight="1" thickBot="1" x14ac:dyDescent="0.3">
      <c r="A12" s="228"/>
      <c r="B12" s="124"/>
      <c r="C12" s="124"/>
      <c r="D12" s="229"/>
      <c r="E12" s="229"/>
      <c r="F12" s="124"/>
      <c r="G12" s="229"/>
      <c r="H12" s="124"/>
      <c r="I12" s="124"/>
      <c r="J12" s="264"/>
      <c r="K12" s="229"/>
      <c r="L12" s="229"/>
      <c r="M12" s="265"/>
      <c r="N12" s="266"/>
      <c r="O12" s="267"/>
      <c r="P12" s="267"/>
      <c r="Q12" s="267"/>
    </row>
    <row r="13" spans="1:17" s="63" customFormat="1" ht="22.5" customHeight="1" x14ac:dyDescent="0.25">
      <c r="A13" s="382" t="s">
        <v>403</v>
      </c>
      <c r="B13" s="382"/>
      <c r="C13" s="382"/>
      <c r="D13" s="268">
        <f>+D14+D277</f>
        <v>717209.97531701042</v>
      </c>
      <c r="E13" s="268">
        <f>+E14+E277</f>
        <v>713443.4517929235</v>
      </c>
      <c r="F13" s="268">
        <f>E13/D13*100-100</f>
        <v>-0.52516329299827191</v>
      </c>
      <c r="G13" s="268">
        <f>+G14+G277</f>
        <v>625220.77178900316</v>
      </c>
      <c r="H13" s="268">
        <f>+H14+H277</f>
        <v>309076.01564892824</v>
      </c>
      <c r="I13" s="269">
        <f t="shared" ref="I13:I77" si="0">+H13/E13*100</f>
        <v>43.321725761474553</v>
      </c>
      <c r="J13" s="270"/>
      <c r="K13" s="268">
        <f>+K14+K277</f>
        <v>12071.966398508506</v>
      </c>
      <c r="L13" s="268">
        <f>+L14+L277</f>
        <v>297004.04925041972</v>
      </c>
    </row>
    <row r="14" spans="1:17" s="63" customFormat="1" ht="20.25" customHeight="1" x14ac:dyDescent="0.25">
      <c r="A14" s="383" t="s">
        <v>539</v>
      </c>
      <c r="B14" s="383"/>
      <c r="C14" s="383"/>
      <c r="D14" s="271">
        <f>SUM(D15:D276)</f>
        <v>477170.97680252691</v>
      </c>
      <c r="E14" s="271">
        <f>SUM(E15:E276)</f>
        <v>473404.45327446761</v>
      </c>
      <c r="F14" s="271">
        <f>E14/D14*100-100</f>
        <v>-0.78934463979733493</v>
      </c>
      <c r="G14" s="271">
        <f>SUM(G15:G276)</f>
        <v>428470.64927632466</v>
      </c>
      <c r="H14" s="271">
        <f>SUM(H15:H276)</f>
        <v>112325.89313802746</v>
      </c>
      <c r="I14" s="272">
        <f t="shared" si="0"/>
        <v>23.727257392930316</v>
      </c>
      <c r="J14" s="273"/>
      <c r="K14" s="271">
        <f>SUM(K15:K276)</f>
        <v>12071.966398508506</v>
      </c>
      <c r="L14" s="271">
        <f>SUM(L15:L276)</f>
        <v>100253.92673951892</v>
      </c>
    </row>
    <row r="15" spans="1:17" s="63" customFormat="1" ht="18" customHeight="1" x14ac:dyDescent="0.25">
      <c r="A15" s="274">
        <v>1</v>
      </c>
      <c r="B15" s="239" t="s">
        <v>113</v>
      </c>
      <c r="C15" s="275" t="s">
        <v>114</v>
      </c>
      <c r="D15" s="276">
        <v>1882.9369239999999</v>
      </c>
      <c r="E15" s="276">
        <v>1882.9369239999999</v>
      </c>
      <c r="F15" s="277">
        <f>E15/D15*100-100</f>
        <v>0</v>
      </c>
      <c r="G15" s="276">
        <v>1882.9369239999999</v>
      </c>
      <c r="H15" s="278">
        <f>+K15+L15</f>
        <v>0</v>
      </c>
      <c r="I15" s="278">
        <f t="shared" si="0"/>
        <v>0</v>
      </c>
      <c r="J15" s="279"/>
      <c r="K15" s="276">
        <v>0</v>
      </c>
      <c r="L15" s="276">
        <v>0</v>
      </c>
    </row>
    <row r="16" spans="1:17" s="63" customFormat="1" ht="18" customHeight="1" x14ac:dyDescent="0.25">
      <c r="A16" s="274">
        <v>2</v>
      </c>
      <c r="B16" s="239" t="s">
        <v>115</v>
      </c>
      <c r="C16" s="275" t="s">
        <v>116</v>
      </c>
      <c r="D16" s="276">
        <v>5054.0239312474996</v>
      </c>
      <c r="E16" s="276">
        <v>5054.0239317802789</v>
      </c>
      <c r="F16" s="277">
        <f t="shared" ref="F16:F79" si="1">E16/D16*100-100</f>
        <v>1.0541683082010422E-8</v>
      </c>
      <c r="G16" s="276">
        <v>5054.0239859120002</v>
      </c>
      <c r="H16" s="278">
        <f t="shared" ref="H16:H79" si="2">+K16+L16</f>
        <v>-2.0715447135444264E-12</v>
      </c>
      <c r="I16" s="278">
        <f t="shared" si="0"/>
        <v>-4.0988027391764348E-14</v>
      </c>
      <c r="J16" s="279"/>
      <c r="K16" s="276">
        <v>0</v>
      </c>
      <c r="L16" s="276">
        <v>-2.0715447135444264E-12</v>
      </c>
    </row>
    <row r="17" spans="1:12" s="63" customFormat="1" ht="18" customHeight="1" x14ac:dyDescent="0.25">
      <c r="A17" s="274">
        <v>3</v>
      </c>
      <c r="B17" s="239" t="s">
        <v>117</v>
      </c>
      <c r="C17" s="275" t="s">
        <v>118</v>
      </c>
      <c r="D17" s="276">
        <v>500.48748059749994</v>
      </c>
      <c r="E17" s="276">
        <v>500.48748113029114</v>
      </c>
      <c r="F17" s="277">
        <f t="shared" si="1"/>
        <v>1.0645445058798941E-7</v>
      </c>
      <c r="G17" s="276">
        <v>500.48748059749994</v>
      </c>
      <c r="H17" s="278">
        <f t="shared" si="2"/>
        <v>-1.2947154459652665E-13</v>
      </c>
      <c r="I17" s="278">
        <f t="shared" si="0"/>
        <v>-2.5869087535242766E-14</v>
      </c>
      <c r="J17" s="279"/>
      <c r="K17" s="276">
        <v>0</v>
      </c>
      <c r="L17" s="276">
        <v>-1.2947154459652665E-13</v>
      </c>
    </row>
    <row r="18" spans="1:12" s="63" customFormat="1" ht="18" customHeight="1" x14ac:dyDescent="0.25">
      <c r="A18" s="274">
        <v>4</v>
      </c>
      <c r="B18" s="239" t="s">
        <v>115</v>
      </c>
      <c r="C18" s="275" t="s">
        <v>119</v>
      </c>
      <c r="D18" s="276">
        <v>6032.8999669253062</v>
      </c>
      <c r="E18" s="276">
        <v>6032.8999664649409</v>
      </c>
      <c r="F18" s="277">
        <f t="shared" si="1"/>
        <v>-7.6309021324050264E-9</v>
      </c>
      <c r="G18" s="276">
        <v>6032.8999665715</v>
      </c>
      <c r="H18" s="278">
        <f t="shared" si="2"/>
        <v>1.0357723567722132E-12</v>
      </c>
      <c r="I18" s="278">
        <f t="shared" si="0"/>
        <v>1.7168730834752064E-14</v>
      </c>
      <c r="J18" s="279"/>
      <c r="K18" s="276">
        <v>0</v>
      </c>
      <c r="L18" s="276">
        <v>1.0357723567722132E-12</v>
      </c>
    </row>
    <row r="19" spans="1:12" s="63" customFormat="1" ht="18" customHeight="1" x14ac:dyDescent="0.25">
      <c r="A19" s="274">
        <v>5</v>
      </c>
      <c r="B19" s="239" t="s">
        <v>120</v>
      </c>
      <c r="C19" s="275" t="s">
        <v>121</v>
      </c>
      <c r="D19" s="276">
        <v>1116.461425316407</v>
      </c>
      <c r="E19" s="276">
        <v>1116.4614248198238</v>
      </c>
      <c r="F19" s="277">
        <f t="shared" si="1"/>
        <v>-4.4478312588580593E-8</v>
      </c>
      <c r="G19" s="276">
        <v>1116.4614251394999</v>
      </c>
      <c r="H19" s="278">
        <f t="shared" si="2"/>
        <v>1.2947154459652665E-13</v>
      </c>
      <c r="I19" s="278">
        <f t="shared" si="0"/>
        <v>1.1596598119583124E-14</v>
      </c>
      <c r="J19" s="279"/>
      <c r="K19" s="276">
        <v>0</v>
      </c>
      <c r="L19" s="276">
        <v>1.2947154459652665E-13</v>
      </c>
    </row>
    <row r="20" spans="1:12" s="63" customFormat="1" ht="18" customHeight="1" x14ac:dyDescent="0.25">
      <c r="A20" s="274">
        <v>6</v>
      </c>
      <c r="B20" s="239" t="s">
        <v>115</v>
      </c>
      <c r="C20" s="275" t="s">
        <v>122</v>
      </c>
      <c r="D20" s="276">
        <v>5609.54999924</v>
      </c>
      <c r="E20" s="276">
        <v>5609.54999924</v>
      </c>
      <c r="F20" s="277">
        <f t="shared" si="1"/>
        <v>0</v>
      </c>
      <c r="G20" s="276">
        <v>5609.54999924</v>
      </c>
      <c r="H20" s="278">
        <f t="shared" si="2"/>
        <v>0</v>
      </c>
      <c r="I20" s="278">
        <f t="shared" si="0"/>
        <v>0</v>
      </c>
      <c r="J20" s="279"/>
      <c r="K20" s="276">
        <v>0</v>
      </c>
      <c r="L20" s="276">
        <v>0</v>
      </c>
    </row>
    <row r="21" spans="1:12" s="63" customFormat="1" ht="18" customHeight="1" x14ac:dyDescent="0.25">
      <c r="A21" s="274">
        <v>7</v>
      </c>
      <c r="B21" s="239" t="s">
        <v>123</v>
      </c>
      <c r="C21" s="275" t="s">
        <v>124</v>
      </c>
      <c r="D21" s="276">
        <v>12777.2775878825</v>
      </c>
      <c r="E21" s="276">
        <v>12777.277588415278</v>
      </c>
      <c r="F21" s="277">
        <f t="shared" si="1"/>
        <v>4.1697347796798567E-9</v>
      </c>
      <c r="G21" s="276">
        <v>12777.2775878825</v>
      </c>
      <c r="H21" s="278">
        <f t="shared" si="2"/>
        <v>0</v>
      </c>
      <c r="I21" s="278">
        <f t="shared" si="0"/>
        <v>0</v>
      </c>
      <c r="J21" s="279"/>
      <c r="K21" s="276">
        <v>0</v>
      </c>
      <c r="L21" s="276">
        <v>0</v>
      </c>
    </row>
    <row r="22" spans="1:12" s="63" customFormat="1" ht="18" customHeight="1" x14ac:dyDescent="0.25">
      <c r="A22" s="274">
        <v>9</v>
      </c>
      <c r="B22" s="239" t="s">
        <v>125</v>
      </c>
      <c r="C22" s="275" t="s">
        <v>126</v>
      </c>
      <c r="D22" s="276">
        <v>1822.4948056213943</v>
      </c>
      <c r="E22" s="276">
        <v>1822.4948051248221</v>
      </c>
      <c r="F22" s="277">
        <f t="shared" si="1"/>
        <v>-2.7246841227679397E-8</v>
      </c>
      <c r="G22" s="276">
        <v>1822.4948054444999</v>
      </c>
      <c r="H22" s="278">
        <f t="shared" si="2"/>
        <v>0</v>
      </c>
      <c r="I22" s="278">
        <f t="shared" si="0"/>
        <v>0</v>
      </c>
      <c r="J22" s="279"/>
      <c r="K22" s="276">
        <v>0</v>
      </c>
      <c r="L22" s="276">
        <v>0</v>
      </c>
    </row>
    <row r="23" spans="1:12" s="63" customFormat="1" ht="18" customHeight="1" x14ac:dyDescent="0.25">
      <c r="A23" s="274">
        <v>10</v>
      </c>
      <c r="B23" s="239" t="s">
        <v>125</v>
      </c>
      <c r="C23" s="275" t="s">
        <v>127</v>
      </c>
      <c r="D23" s="276">
        <v>2417.4076294710871</v>
      </c>
      <c r="E23" s="276">
        <v>2417.4076294348811</v>
      </c>
      <c r="F23" s="277">
        <f t="shared" si="1"/>
        <v>-1.4977246109992848E-9</v>
      </c>
      <c r="G23" s="276">
        <v>2417.4076296479998</v>
      </c>
      <c r="H23" s="278">
        <f t="shared" si="2"/>
        <v>0</v>
      </c>
      <c r="I23" s="278">
        <f t="shared" si="0"/>
        <v>0</v>
      </c>
      <c r="J23" s="279"/>
      <c r="K23" s="276">
        <v>0</v>
      </c>
      <c r="L23" s="276">
        <v>0</v>
      </c>
    </row>
    <row r="24" spans="1:12" s="63" customFormat="1" ht="18" customHeight="1" x14ac:dyDescent="0.25">
      <c r="A24" s="245">
        <v>11</v>
      </c>
      <c r="B24" s="239" t="s">
        <v>125</v>
      </c>
      <c r="C24" s="275" t="s">
        <v>128</v>
      </c>
      <c r="D24" s="276">
        <v>1938.9415242174998</v>
      </c>
      <c r="E24" s="276">
        <v>1938.9415247502784</v>
      </c>
      <c r="F24" s="277">
        <f t="shared" si="1"/>
        <v>2.747779603851086E-8</v>
      </c>
      <c r="G24" s="276">
        <v>1938.9415242174998</v>
      </c>
      <c r="H24" s="278">
        <f t="shared" si="2"/>
        <v>0</v>
      </c>
      <c r="I24" s="278">
        <f t="shared" si="0"/>
        <v>0</v>
      </c>
      <c r="J24" s="279"/>
      <c r="K24" s="276">
        <v>0</v>
      </c>
      <c r="L24" s="276">
        <v>0</v>
      </c>
    </row>
    <row r="25" spans="1:12" s="63" customFormat="1" ht="18" customHeight="1" x14ac:dyDescent="0.25">
      <c r="A25" s="245">
        <v>12</v>
      </c>
      <c r="B25" s="239" t="s">
        <v>129</v>
      </c>
      <c r="C25" s="275" t="s">
        <v>130</v>
      </c>
      <c r="D25" s="276">
        <v>3192.0069840238939</v>
      </c>
      <c r="E25" s="276">
        <v>3192.0069840601</v>
      </c>
      <c r="F25" s="277">
        <f t="shared" si="1"/>
        <v>1.1342677908032783E-9</v>
      </c>
      <c r="G25" s="276">
        <v>3192.0069838469999</v>
      </c>
      <c r="H25" s="278">
        <f t="shared" si="2"/>
        <v>5.1788617838610659E-13</v>
      </c>
      <c r="I25" s="278">
        <f t="shared" si="0"/>
        <v>1.6224468836449002E-14</v>
      </c>
      <c r="J25" s="279"/>
      <c r="K25" s="276">
        <v>0</v>
      </c>
      <c r="L25" s="276">
        <v>5.1788617838610659E-13</v>
      </c>
    </row>
    <row r="26" spans="1:12" s="63" customFormat="1" ht="18" customHeight="1" x14ac:dyDescent="0.25">
      <c r="A26" s="245">
        <v>13</v>
      </c>
      <c r="B26" s="239" t="s">
        <v>129</v>
      </c>
      <c r="C26" s="275" t="s">
        <v>131</v>
      </c>
      <c r="D26" s="276">
        <v>923.04486698968401</v>
      </c>
      <c r="E26" s="276">
        <v>923.0448674500575</v>
      </c>
      <c r="F26" s="277">
        <f t="shared" si="1"/>
        <v>4.9875524155140738E-8</v>
      </c>
      <c r="G26" s="276">
        <v>923.04486734349996</v>
      </c>
      <c r="H26" s="278">
        <f t="shared" si="2"/>
        <v>0</v>
      </c>
      <c r="I26" s="278">
        <f t="shared" si="0"/>
        <v>0</v>
      </c>
      <c r="J26" s="279"/>
      <c r="K26" s="276">
        <v>0</v>
      </c>
      <c r="L26" s="276">
        <v>0</v>
      </c>
    </row>
    <row r="27" spans="1:12" s="63" customFormat="1" ht="18" customHeight="1" x14ac:dyDescent="0.25">
      <c r="A27" s="245">
        <v>14</v>
      </c>
      <c r="B27" s="239" t="s">
        <v>129</v>
      </c>
      <c r="C27" s="275" t="s">
        <v>132</v>
      </c>
      <c r="D27" s="276">
        <v>615.15920661249993</v>
      </c>
      <c r="E27" s="276">
        <v>615.15920714529113</v>
      </c>
      <c r="F27" s="277">
        <f t="shared" si="1"/>
        <v>8.6610299376843614E-8</v>
      </c>
      <c r="G27" s="276">
        <v>615.15920661249993</v>
      </c>
      <c r="H27" s="278">
        <f t="shared" si="2"/>
        <v>0</v>
      </c>
      <c r="I27" s="278">
        <f t="shared" si="0"/>
        <v>0</v>
      </c>
      <c r="J27" s="279"/>
      <c r="K27" s="276">
        <v>0</v>
      </c>
      <c r="L27" s="276">
        <v>0</v>
      </c>
    </row>
    <row r="28" spans="1:12" s="63" customFormat="1" ht="18" customHeight="1" x14ac:dyDescent="0.25">
      <c r="A28" s="245">
        <v>15</v>
      </c>
      <c r="B28" s="239" t="s">
        <v>129</v>
      </c>
      <c r="C28" s="275" t="s">
        <v>133</v>
      </c>
      <c r="D28" s="276">
        <v>1145.194781292814</v>
      </c>
      <c r="E28" s="276">
        <v>1145.1947813652337</v>
      </c>
      <c r="F28" s="277">
        <f t="shared" si="1"/>
        <v>6.323787715700746E-9</v>
      </c>
      <c r="G28" s="276">
        <v>1145.1947809389999</v>
      </c>
      <c r="H28" s="278">
        <f t="shared" si="2"/>
        <v>0</v>
      </c>
      <c r="I28" s="278">
        <f t="shared" si="0"/>
        <v>0</v>
      </c>
      <c r="J28" s="279"/>
      <c r="K28" s="276">
        <v>0</v>
      </c>
      <c r="L28" s="276">
        <v>0</v>
      </c>
    </row>
    <row r="29" spans="1:12" s="63" customFormat="1" ht="18" customHeight="1" x14ac:dyDescent="0.25">
      <c r="A29" s="245">
        <v>16</v>
      </c>
      <c r="B29" s="239" t="s">
        <v>129</v>
      </c>
      <c r="C29" s="275" t="s">
        <v>134</v>
      </c>
      <c r="D29" s="276">
        <v>1321.2583665324998</v>
      </c>
      <c r="E29" s="276">
        <v>1321.2583670652909</v>
      </c>
      <c r="F29" s="277">
        <f t="shared" si="1"/>
        <v>4.0324522387891193E-8</v>
      </c>
      <c r="G29" s="276">
        <v>1321.2583665324998</v>
      </c>
      <c r="H29" s="278">
        <f t="shared" si="2"/>
        <v>2.589430891930533E-13</v>
      </c>
      <c r="I29" s="278">
        <f t="shared" si="0"/>
        <v>1.9598217551363853E-14</v>
      </c>
      <c r="J29" s="279"/>
      <c r="K29" s="276">
        <v>0</v>
      </c>
      <c r="L29" s="276">
        <v>2.589430891930533E-13</v>
      </c>
    </row>
    <row r="30" spans="1:12" s="63" customFormat="1" ht="18" customHeight="1" x14ac:dyDescent="0.25">
      <c r="A30" s="245">
        <v>17</v>
      </c>
      <c r="B30" s="239" t="s">
        <v>125</v>
      </c>
      <c r="C30" s="275" t="s">
        <v>135</v>
      </c>
      <c r="D30" s="276">
        <v>811.65698343859106</v>
      </c>
      <c r="E30" s="276">
        <v>811.65698393517425</v>
      </c>
      <c r="F30" s="277">
        <f t="shared" si="1"/>
        <v>6.1181410160315863E-8</v>
      </c>
      <c r="G30" s="276">
        <v>811.65698361549994</v>
      </c>
      <c r="H30" s="278">
        <f t="shared" si="2"/>
        <v>0</v>
      </c>
      <c r="I30" s="278">
        <f t="shared" si="0"/>
        <v>0</v>
      </c>
      <c r="J30" s="279"/>
      <c r="K30" s="276">
        <v>0</v>
      </c>
      <c r="L30" s="276">
        <v>0</v>
      </c>
    </row>
    <row r="31" spans="1:12" s="63" customFormat="1" ht="18" customHeight="1" x14ac:dyDescent="0.25">
      <c r="A31" s="245">
        <v>18</v>
      </c>
      <c r="B31" s="239" t="s">
        <v>125</v>
      </c>
      <c r="C31" s="275" t="s">
        <v>136</v>
      </c>
      <c r="D31" s="276">
        <v>749.9360253485911</v>
      </c>
      <c r="E31" s="276">
        <v>749.9360258451743</v>
      </c>
      <c r="F31" s="277">
        <f t="shared" si="1"/>
        <v>6.6216742311553389E-8</v>
      </c>
      <c r="G31" s="276">
        <v>749.93602552549999</v>
      </c>
      <c r="H31" s="278">
        <f t="shared" si="2"/>
        <v>1.2947154459652665E-13</v>
      </c>
      <c r="I31" s="278">
        <f t="shared" si="0"/>
        <v>1.7264345242064191E-14</v>
      </c>
      <c r="J31" s="279"/>
      <c r="K31" s="276">
        <v>0</v>
      </c>
      <c r="L31" s="276">
        <v>1.2947154459652665E-13</v>
      </c>
    </row>
    <row r="32" spans="1:12" s="63" customFormat="1" ht="18" customHeight="1" x14ac:dyDescent="0.25">
      <c r="A32" s="245">
        <v>19</v>
      </c>
      <c r="B32" s="239" t="s">
        <v>125</v>
      </c>
      <c r="C32" s="275" t="s">
        <v>137</v>
      </c>
      <c r="D32" s="276">
        <v>504.36237367999996</v>
      </c>
      <c r="E32" s="276">
        <v>504.36237367999996</v>
      </c>
      <c r="F32" s="277">
        <f t="shared" si="1"/>
        <v>0</v>
      </c>
      <c r="G32" s="276">
        <v>504.36237367999996</v>
      </c>
      <c r="H32" s="278">
        <f t="shared" si="2"/>
        <v>0</v>
      </c>
      <c r="I32" s="278">
        <f t="shared" si="0"/>
        <v>0</v>
      </c>
      <c r="J32" s="279"/>
      <c r="K32" s="276">
        <v>0</v>
      </c>
      <c r="L32" s="276">
        <v>0</v>
      </c>
    </row>
    <row r="33" spans="1:12" s="63" customFormat="1" ht="18" customHeight="1" x14ac:dyDescent="0.25">
      <c r="A33" s="245">
        <v>20</v>
      </c>
      <c r="B33" s="239" t="s">
        <v>125</v>
      </c>
      <c r="C33" s="275" t="s">
        <v>138</v>
      </c>
      <c r="D33" s="276">
        <v>514.21820081500005</v>
      </c>
      <c r="E33" s="276">
        <v>514.21820081500005</v>
      </c>
      <c r="F33" s="277">
        <f t="shared" si="1"/>
        <v>0</v>
      </c>
      <c r="G33" s="276">
        <v>514.21820081500005</v>
      </c>
      <c r="H33" s="278">
        <f t="shared" si="2"/>
        <v>-6.4735772298263324E-14</v>
      </c>
      <c r="I33" s="278">
        <f t="shared" si="0"/>
        <v>-1.2589163937733366E-14</v>
      </c>
      <c r="J33" s="279"/>
      <c r="K33" s="276">
        <v>0</v>
      </c>
      <c r="L33" s="276">
        <v>-6.4735772298263324E-14</v>
      </c>
    </row>
    <row r="34" spans="1:12" s="63" customFormat="1" ht="18" customHeight="1" x14ac:dyDescent="0.25">
      <c r="A34" s="245">
        <v>21</v>
      </c>
      <c r="B34" s="239" t="s">
        <v>129</v>
      </c>
      <c r="C34" s="275" t="s">
        <v>139</v>
      </c>
      <c r="D34" s="276">
        <v>664.69552018468391</v>
      </c>
      <c r="E34" s="276">
        <v>664.69552064505751</v>
      </c>
      <c r="F34" s="277">
        <f t="shared" si="1"/>
        <v>6.926082107838738E-8</v>
      </c>
      <c r="G34" s="276">
        <v>664.69552053849998</v>
      </c>
      <c r="H34" s="278">
        <f t="shared" si="2"/>
        <v>1.2947154459652665E-13</v>
      </c>
      <c r="I34" s="278">
        <f t="shared" si="0"/>
        <v>1.9478323619644714E-14</v>
      </c>
      <c r="J34" s="279"/>
      <c r="K34" s="276">
        <v>0</v>
      </c>
      <c r="L34" s="276">
        <v>1.2947154459652665E-13</v>
      </c>
    </row>
    <row r="35" spans="1:12" s="63" customFormat="1" ht="18" customHeight="1" x14ac:dyDescent="0.25">
      <c r="A35" s="245">
        <v>22</v>
      </c>
      <c r="B35" s="239" t="s">
        <v>129</v>
      </c>
      <c r="C35" s="275" t="s">
        <v>140</v>
      </c>
      <c r="D35" s="276">
        <v>819.76706349999995</v>
      </c>
      <c r="E35" s="276">
        <v>819.76706349999995</v>
      </c>
      <c r="F35" s="277">
        <f t="shared" si="1"/>
        <v>0</v>
      </c>
      <c r="G35" s="276">
        <v>819.76706349999995</v>
      </c>
      <c r="H35" s="278">
        <f t="shared" si="2"/>
        <v>0</v>
      </c>
      <c r="I35" s="278">
        <f t="shared" si="0"/>
        <v>0</v>
      </c>
      <c r="J35" s="279"/>
      <c r="K35" s="276">
        <v>0</v>
      </c>
      <c r="L35" s="276">
        <v>0</v>
      </c>
    </row>
    <row r="36" spans="1:12" s="63" customFormat="1" ht="18" customHeight="1" x14ac:dyDescent="0.25">
      <c r="A36" s="245">
        <v>23</v>
      </c>
      <c r="B36" s="239" t="s">
        <v>129</v>
      </c>
      <c r="C36" s="275" t="s">
        <v>141</v>
      </c>
      <c r="D36" s="276">
        <v>443.49800830499998</v>
      </c>
      <c r="E36" s="276">
        <v>443.49800830499998</v>
      </c>
      <c r="F36" s="277">
        <f t="shared" si="1"/>
        <v>0</v>
      </c>
      <c r="G36" s="276">
        <v>443.49800830499998</v>
      </c>
      <c r="H36" s="278">
        <f t="shared" si="2"/>
        <v>6.4735772298263324E-14</v>
      </c>
      <c r="I36" s="278">
        <f t="shared" si="0"/>
        <v>1.4596632022244302E-14</v>
      </c>
      <c r="J36" s="279"/>
      <c r="K36" s="276">
        <v>0</v>
      </c>
      <c r="L36" s="276">
        <v>6.4735772298263324E-14</v>
      </c>
    </row>
    <row r="37" spans="1:12" s="63" customFormat="1" ht="18" customHeight="1" x14ac:dyDescent="0.25">
      <c r="A37" s="245">
        <v>24</v>
      </c>
      <c r="B37" s="239" t="s">
        <v>129</v>
      </c>
      <c r="C37" s="275" t="s">
        <v>142</v>
      </c>
      <c r="D37" s="276">
        <v>804.12519983031405</v>
      </c>
      <c r="E37" s="276">
        <v>804.12519936994067</v>
      </c>
      <c r="F37" s="277">
        <f t="shared" si="1"/>
        <v>-5.725145513224561E-8</v>
      </c>
      <c r="G37" s="276">
        <v>804.12519947650003</v>
      </c>
      <c r="H37" s="278">
        <f t="shared" si="2"/>
        <v>0</v>
      </c>
      <c r="I37" s="278">
        <f t="shared" si="0"/>
        <v>0</v>
      </c>
      <c r="J37" s="279"/>
      <c r="K37" s="276">
        <v>0</v>
      </c>
      <c r="L37" s="276">
        <v>0</v>
      </c>
    </row>
    <row r="38" spans="1:12" s="63" customFormat="1" ht="18" customHeight="1" x14ac:dyDescent="0.25">
      <c r="A38" s="245">
        <v>25</v>
      </c>
      <c r="B38" s="239" t="s">
        <v>113</v>
      </c>
      <c r="C38" s="275" t="s">
        <v>143</v>
      </c>
      <c r="D38" s="276">
        <v>2394.6924342485872</v>
      </c>
      <c r="E38" s="276">
        <v>2394.69243474516</v>
      </c>
      <c r="F38" s="277">
        <f t="shared" si="1"/>
        <v>2.0736393935294473E-8</v>
      </c>
      <c r="G38" s="276">
        <v>2394.6924344254999</v>
      </c>
      <c r="H38" s="278">
        <f t="shared" si="2"/>
        <v>0</v>
      </c>
      <c r="I38" s="278">
        <f t="shared" si="0"/>
        <v>0</v>
      </c>
      <c r="J38" s="279"/>
      <c r="K38" s="276">
        <v>0</v>
      </c>
      <c r="L38" s="276">
        <v>0</v>
      </c>
    </row>
    <row r="39" spans="1:12" s="63" customFormat="1" ht="18" customHeight="1" x14ac:dyDescent="0.25">
      <c r="A39" s="245">
        <v>26</v>
      </c>
      <c r="B39" s="239" t="s">
        <v>144</v>
      </c>
      <c r="C39" s="275" t="s">
        <v>145</v>
      </c>
      <c r="D39" s="276">
        <v>2092.1160085924998</v>
      </c>
      <c r="E39" s="276">
        <v>2092.1160091252782</v>
      </c>
      <c r="F39" s="277">
        <f t="shared" si="1"/>
        <v>2.5466007969043858E-8</v>
      </c>
      <c r="G39" s="276">
        <v>2092.1160085924998</v>
      </c>
      <c r="H39" s="278">
        <f t="shared" si="2"/>
        <v>2.589430891930533E-13</v>
      </c>
      <c r="I39" s="278">
        <f t="shared" si="0"/>
        <v>1.2377090374702424E-14</v>
      </c>
      <c r="J39" s="279"/>
      <c r="K39" s="276">
        <v>0</v>
      </c>
      <c r="L39" s="276">
        <v>2.589430891930533E-13</v>
      </c>
    </row>
    <row r="40" spans="1:12" s="63" customFormat="1" ht="18" customHeight="1" x14ac:dyDescent="0.25">
      <c r="A40" s="245">
        <v>27</v>
      </c>
      <c r="B40" s="239" t="s">
        <v>125</v>
      </c>
      <c r="C40" s="275" t="s">
        <v>540</v>
      </c>
      <c r="D40" s="276">
        <v>2221.8689227221748</v>
      </c>
      <c r="E40" s="276">
        <v>2221.8689226497622</v>
      </c>
      <c r="F40" s="277">
        <f t="shared" si="1"/>
        <v>-3.2590889986749971E-9</v>
      </c>
      <c r="G40" s="276">
        <v>2221.8689230759996</v>
      </c>
      <c r="H40" s="278">
        <f t="shared" si="2"/>
        <v>2.589430891930533E-13</v>
      </c>
      <c r="I40" s="278">
        <f t="shared" si="0"/>
        <v>1.1654291869037992E-14</v>
      </c>
      <c r="J40" s="279"/>
      <c r="K40" s="276">
        <v>0</v>
      </c>
      <c r="L40" s="276">
        <v>2.589430891930533E-13</v>
      </c>
    </row>
    <row r="41" spans="1:12" s="63" customFormat="1" ht="18" customHeight="1" x14ac:dyDescent="0.25">
      <c r="A41" s="245">
        <v>28</v>
      </c>
      <c r="B41" s="239" t="s">
        <v>125</v>
      </c>
      <c r="C41" s="275" t="s">
        <v>147</v>
      </c>
      <c r="D41" s="276">
        <v>6081.6443015753057</v>
      </c>
      <c r="E41" s="276">
        <v>6081.6443011149404</v>
      </c>
      <c r="F41" s="277">
        <f t="shared" si="1"/>
        <v>-7.5697528245655121E-9</v>
      </c>
      <c r="G41" s="276">
        <v>6081.6443012214995</v>
      </c>
      <c r="H41" s="278">
        <f t="shared" si="2"/>
        <v>-1.0357723567722132E-12</v>
      </c>
      <c r="I41" s="278">
        <f t="shared" si="0"/>
        <v>-1.7031123582520705E-14</v>
      </c>
      <c r="J41" s="279"/>
      <c r="K41" s="276">
        <v>0</v>
      </c>
      <c r="L41" s="276">
        <v>-1.0357723567722132E-12</v>
      </c>
    </row>
    <row r="42" spans="1:12" s="63" customFormat="1" ht="18" customHeight="1" x14ac:dyDescent="0.25">
      <c r="A42" s="245">
        <v>29</v>
      </c>
      <c r="B42" s="239" t="s">
        <v>125</v>
      </c>
      <c r="C42" s="275" t="s">
        <v>148</v>
      </c>
      <c r="D42" s="276">
        <v>813.15668630531411</v>
      </c>
      <c r="E42" s="276">
        <v>813.15668584494063</v>
      </c>
      <c r="F42" s="277">
        <f t="shared" si="1"/>
        <v>-5.6615590438013896E-8</v>
      </c>
      <c r="G42" s="276">
        <v>813.15668595149998</v>
      </c>
      <c r="H42" s="278">
        <f t="shared" si="2"/>
        <v>-2.589430891930533E-13</v>
      </c>
      <c r="I42" s="278">
        <f t="shared" si="0"/>
        <v>-3.1844181287643088E-14</v>
      </c>
      <c r="J42" s="279"/>
      <c r="K42" s="276">
        <v>0</v>
      </c>
      <c r="L42" s="276">
        <v>-2.589430891930533E-13</v>
      </c>
    </row>
    <row r="43" spans="1:12" s="63" customFormat="1" ht="18" customHeight="1" x14ac:dyDescent="0.25">
      <c r="A43" s="245">
        <v>30</v>
      </c>
      <c r="B43" s="239" t="s">
        <v>125</v>
      </c>
      <c r="C43" s="275" t="s">
        <v>149</v>
      </c>
      <c r="D43" s="276">
        <v>2399.6037485603065</v>
      </c>
      <c r="E43" s="276">
        <v>2399.6037480999403</v>
      </c>
      <c r="F43" s="277">
        <f t="shared" si="1"/>
        <v>-1.9185094402018876E-8</v>
      </c>
      <c r="G43" s="276">
        <v>2399.6037482064999</v>
      </c>
      <c r="H43" s="278">
        <f t="shared" si="2"/>
        <v>0</v>
      </c>
      <c r="I43" s="278">
        <f t="shared" si="0"/>
        <v>0</v>
      </c>
      <c r="J43" s="279"/>
      <c r="K43" s="276">
        <v>0</v>
      </c>
      <c r="L43" s="276">
        <v>0</v>
      </c>
    </row>
    <row r="44" spans="1:12" s="63" customFormat="1" ht="18" customHeight="1" x14ac:dyDescent="0.25">
      <c r="A44" s="245">
        <v>31</v>
      </c>
      <c r="B44" s="239" t="s">
        <v>125</v>
      </c>
      <c r="C44" s="275" t="s">
        <v>150</v>
      </c>
      <c r="D44" s="276">
        <v>5020.5948770303066</v>
      </c>
      <c r="E44" s="276">
        <v>5020.5948765699404</v>
      </c>
      <c r="F44" s="277">
        <f t="shared" si="1"/>
        <v>-9.1695540049840929E-9</v>
      </c>
      <c r="G44" s="276">
        <v>5020.5948584549997</v>
      </c>
      <c r="H44" s="278">
        <f t="shared" si="2"/>
        <v>0</v>
      </c>
      <c r="I44" s="278">
        <f t="shared" si="0"/>
        <v>0</v>
      </c>
      <c r="J44" s="279"/>
      <c r="K44" s="276">
        <v>0</v>
      </c>
      <c r="L44" s="276">
        <v>0</v>
      </c>
    </row>
    <row r="45" spans="1:12" s="63" customFormat="1" ht="18" customHeight="1" x14ac:dyDescent="0.25">
      <c r="A45" s="245">
        <v>32</v>
      </c>
      <c r="B45" s="239" t="s">
        <v>129</v>
      </c>
      <c r="C45" s="275" t="s">
        <v>151</v>
      </c>
      <c r="D45" s="276">
        <v>1171.6414115514069</v>
      </c>
      <c r="E45" s="276">
        <v>1171.6414110548237</v>
      </c>
      <c r="F45" s="277">
        <f t="shared" si="1"/>
        <v>-4.2383547338431526E-8</v>
      </c>
      <c r="G45" s="276">
        <v>1171.6414478174997</v>
      </c>
      <c r="H45" s="278">
        <f t="shared" si="2"/>
        <v>0</v>
      </c>
      <c r="I45" s="278">
        <f t="shared" si="0"/>
        <v>0</v>
      </c>
      <c r="J45" s="279"/>
      <c r="K45" s="276">
        <v>0</v>
      </c>
      <c r="L45" s="276">
        <v>0</v>
      </c>
    </row>
    <row r="46" spans="1:12" s="63" customFormat="1" ht="18" customHeight="1" x14ac:dyDescent="0.25">
      <c r="A46" s="245">
        <v>33</v>
      </c>
      <c r="B46" s="239" t="s">
        <v>129</v>
      </c>
      <c r="C46" s="275" t="s">
        <v>152</v>
      </c>
      <c r="D46" s="276">
        <v>1413.867354398591</v>
      </c>
      <c r="E46" s="276">
        <v>1413.8673548951742</v>
      </c>
      <c r="F46" s="277">
        <f t="shared" si="1"/>
        <v>3.5122326380587765E-8</v>
      </c>
      <c r="G46" s="276">
        <v>1413.8673545754998</v>
      </c>
      <c r="H46" s="278">
        <f t="shared" si="2"/>
        <v>0</v>
      </c>
      <c r="I46" s="278">
        <f t="shared" si="0"/>
        <v>0</v>
      </c>
      <c r="J46" s="279"/>
      <c r="K46" s="276">
        <v>0</v>
      </c>
      <c r="L46" s="276">
        <v>0</v>
      </c>
    </row>
    <row r="47" spans="1:12" s="63" customFormat="1" ht="18" customHeight="1" x14ac:dyDescent="0.25">
      <c r="A47" s="245">
        <v>34</v>
      </c>
      <c r="B47" s="239" t="s">
        <v>129</v>
      </c>
      <c r="C47" s="275" t="s">
        <v>153</v>
      </c>
      <c r="D47" s="276">
        <v>1320.9660574064069</v>
      </c>
      <c r="E47" s="276">
        <v>1320.9660569098237</v>
      </c>
      <c r="F47" s="277">
        <f t="shared" si="1"/>
        <v>-3.7592428725474747E-8</v>
      </c>
      <c r="G47" s="276">
        <v>1320.9660390079998</v>
      </c>
      <c r="H47" s="278">
        <f t="shared" si="2"/>
        <v>-2.589430891930533E-13</v>
      </c>
      <c r="I47" s="278">
        <f t="shared" si="0"/>
        <v>-1.9602554345628441E-14</v>
      </c>
      <c r="J47" s="279"/>
      <c r="K47" s="276">
        <v>0</v>
      </c>
      <c r="L47" s="276">
        <v>-2.589430891930533E-13</v>
      </c>
    </row>
    <row r="48" spans="1:12" s="63" customFormat="1" ht="18" customHeight="1" x14ac:dyDescent="0.25">
      <c r="A48" s="245">
        <v>35</v>
      </c>
      <c r="B48" s="239" t="s">
        <v>129</v>
      </c>
      <c r="C48" s="275" t="s">
        <v>154</v>
      </c>
      <c r="D48" s="276">
        <v>737.92453992218384</v>
      </c>
      <c r="E48" s="276">
        <v>737.92453984976441</v>
      </c>
      <c r="F48" s="277">
        <f t="shared" si="1"/>
        <v>-9.8139452120449278E-9</v>
      </c>
      <c r="G48" s="276">
        <v>737.92454027600002</v>
      </c>
      <c r="H48" s="278">
        <f t="shared" si="2"/>
        <v>0</v>
      </c>
      <c r="I48" s="278">
        <f t="shared" si="0"/>
        <v>0</v>
      </c>
      <c r="J48" s="279"/>
      <c r="K48" s="276">
        <v>0</v>
      </c>
      <c r="L48" s="276">
        <v>0</v>
      </c>
    </row>
    <row r="49" spans="1:12" s="63" customFormat="1" ht="18" customHeight="1" x14ac:dyDescent="0.25">
      <c r="A49" s="245">
        <v>36</v>
      </c>
      <c r="B49" s="239" t="s">
        <v>129</v>
      </c>
      <c r="C49" s="275" t="s">
        <v>155</v>
      </c>
      <c r="D49" s="276">
        <v>156.49209145531543</v>
      </c>
      <c r="E49" s="276">
        <v>156.49209099494135</v>
      </c>
      <c r="F49" s="277">
        <f t="shared" si="1"/>
        <v>-2.9418360725230741E-7</v>
      </c>
      <c r="G49" s="276">
        <v>156.49209110149999</v>
      </c>
      <c r="H49" s="278">
        <f t="shared" si="2"/>
        <v>3.2367886149131662E-14</v>
      </c>
      <c r="I49" s="278">
        <f t="shared" si="0"/>
        <v>2.0683400639191386E-14</v>
      </c>
      <c r="J49" s="279"/>
      <c r="K49" s="276">
        <v>0</v>
      </c>
      <c r="L49" s="276">
        <v>3.2367886149131662E-14</v>
      </c>
    </row>
    <row r="50" spans="1:12" s="63" customFormat="1" ht="18" customHeight="1" x14ac:dyDescent="0.25">
      <c r="A50" s="245">
        <v>37</v>
      </c>
      <c r="B50" s="239" t="s">
        <v>129</v>
      </c>
      <c r="C50" s="275" t="s">
        <v>156</v>
      </c>
      <c r="D50" s="276">
        <v>3155.5038707646745</v>
      </c>
      <c r="E50" s="276">
        <v>3155.5038712250407</v>
      </c>
      <c r="F50" s="277">
        <f t="shared" si="1"/>
        <v>1.4589303987122548E-8</v>
      </c>
      <c r="G50" s="276">
        <v>3155.5038346755</v>
      </c>
      <c r="H50" s="278">
        <f t="shared" si="2"/>
        <v>0</v>
      </c>
      <c r="I50" s="278">
        <f t="shared" si="0"/>
        <v>0</v>
      </c>
      <c r="J50" s="279"/>
      <c r="K50" s="276">
        <v>0</v>
      </c>
      <c r="L50" s="276">
        <v>0</v>
      </c>
    </row>
    <row r="51" spans="1:12" s="63" customFormat="1" ht="18" customHeight="1" x14ac:dyDescent="0.25">
      <c r="A51" s="245">
        <v>38</v>
      </c>
      <c r="B51" s="239" t="s">
        <v>115</v>
      </c>
      <c r="C51" s="275" t="s">
        <v>157</v>
      </c>
      <c r="D51" s="276">
        <v>2073.9430688899997</v>
      </c>
      <c r="E51" s="276">
        <v>2073.9430688899997</v>
      </c>
      <c r="F51" s="277">
        <f t="shared" si="1"/>
        <v>0</v>
      </c>
      <c r="G51" s="276">
        <v>2073.9430688899997</v>
      </c>
      <c r="H51" s="278">
        <f t="shared" si="2"/>
        <v>2.589430891930533E-13</v>
      </c>
      <c r="I51" s="278">
        <f t="shared" si="0"/>
        <v>1.248554471322315E-14</v>
      </c>
      <c r="J51" s="279"/>
      <c r="K51" s="276">
        <v>0</v>
      </c>
      <c r="L51" s="276">
        <v>2.589430891930533E-13</v>
      </c>
    </row>
    <row r="52" spans="1:12" s="63" customFormat="1" ht="18" customHeight="1" x14ac:dyDescent="0.25">
      <c r="A52" s="245">
        <v>39</v>
      </c>
      <c r="B52" s="239" t="s">
        <v>125</v>
      </c>
      <c r="C52" s="275" t="s">
        <v>158</v>
      </c>
      <c r="D52" s="276">
        <v>1196.6520053949998</v>
      </c>
      <c r="E52" s="276">
        <v>1196.6520053949998</v>
      </c>
      <c r="F52" s="277">
        <f t="shared" si="1"/>
        <v>0</v>
      </c>
      <c r="G52" s="276">
        <v>1196.6520053949998</v>
      </c>
      <c r="H52" s="278">
        <f t="shared" si="2"/>
        <v>0</v>
      </c>
      <c r="I52" s="278">
        <f t="shared" si="0"/>
        <v>0</v>
      </c>
      <c r="J52" s="279"/>
      <c r="K52" s="276">
        <v>0</v>
      </c>
      <c r="L52" s="276">
        <v>0</v>
      </c>
    </row>
    <row r="53" spans="1:12" s="63" customFormat="1" ht="18" customHeight="1" x14ac:dyDescent="0.25">
      <c r="A53" s="245">
        <v>40</v>
      </c>
      <c r="B53" s="239" t="s">
        <v>125</v>
      </c>
      <c r="C53" s="275" t="s">
        <v>541</v>
      </c>
      <c r="D53" s="276">
        <v>269.72575811499996</v>
      </c>
      <c r="E53" s="276">
        <v>269.72575811499996</v>
      </c>
      <c r="F53" s="277">
        <f t="shared" si="1"/>
        <v>0</v>
      </c>
      <c r="G53" s="276">
        <v>269.72575811499996</v>
      </c>
      <c r="H53" s="278">
        <f t="shared" si="2"/>
        <v>-3.2367886149131662E-14</v>
      </c>
      <c r="I53" s="278">
        <f t="shared" si="0"/>
        <v>-1.2000294808822571E-14</v>
      </c>
      <c r="J53" s="279"/>
      <c r="K53" s="276">
        <v>0</v>
      </c>
      <c r="L53" s="276">
        <v>-3.2367886149131662E-14</v>
      </c>
    </row>
    <row r="54" spans="1:12" s="63" customFormat="1" ht="18" customHeight="1" x14ac:dyDescent="0.25">
      <c r="A54" s="245">
        <v>41</v>
      </c>
      <c r="B54" s="239" t="s">
        <v>125</v>
      </c>
      <c r="C54" s="275" t="s">
        <v>542</v>
      </c>
      <c r="D54" s="276">
        <v>4506.257671245</v>
      </c>
      <c r="E54" s="276">
        <v>4506.257671245</v>
      </c>
      <c r="F54" s="277">
        <f t="shared" si="1"/>
        <v>0</v>
      </c>
      <c r="G54" s="276">
        <v>4506.257671245</v>
      </c>
      <c r="H54" s="278">
        <f t="shared" si="2"/>
        <v>5.1788617838610659E-13</v>
      </c>
      <c r="I54" s="278">
        <f t="shared" si="0"/>
        <v>1.149260020550542E-14</v>
      </c>
      <c r="J54" s="279"/>
      <c r="K54" s="276">
        <v>0</v>
      </c>
      <c r="L54" s="276">
        <v>5.1788617838610659E-13</v>
      </c>
    </row>
    <row r="55" spans="1:12" s="63" customFormat="1" ht="18" customHeight="1" x14ac:dyDescent="0.25">
      <c r="A55" s="245">
        <v>42</v>
      </c>
      <c r="B55" s="239" t="s">
        <v>125</v>
      </c>
      <c r="C55" s="275" t="s">
        <v>161</v>
      </c>
      <c r="D55" s="276">
        <v>1956.9444935910872</v>
      </c>
      <c r="E55" s="276">
        <v>1956.9444935548813</v>
      </c>
      <c r="F55" s="277">
        <f t="shared" si="1"/>
        <v>-1.8501253862268641E-9</v>
      </c>
      <c r="G55" s="276">
        <v>1956.944493768</v>
      </c>
      <c r="H55" s="278">
        <f t="shared" si="2"/>
        <v>5.1788617838610659E-13</v>
      </c>
      <c r="I55" s="278">
        <f t="shared" si="0"/>
        <v>2.6464019806987071E-14</v>
      </c>
      <c r="J55" s="279"/>
      <c r="K55" s="276">
        <v>0</v>
      </c>
      <c r="L55" s="276">
        <v>5.1788617838610659E-13</v>
      </c>
    </row>
    <row r="56" spans="1:12" s="63" customFormat="1" ht="18" customHeight="1" x14ac:dyDescent="0.25">
      <c r="A56" s="245">
        <v>43</v>
      </c>
      <c r="B56" s="239" t="s">
        <v>125</v>
      </c>
      <c r="C56" s="275" t="s">
        <v>162</v>
      </c>
      <c r="D56" s="276">
        <v>797.18625183999995</v>
      </c>
      <c r="E56" s="276">
        <v>797.18625183999995</v>
      </c>
      <c r="F56" s="277">
        <f t="shared" si="1"/>
        <v>0</v>
      </c>
      <c r="G56" s="276">
        <v>797.18625183999995</v>
      </c>
      <c r="H56" s="278">
        <f t="shared" si="2"/>
        <v>-2.589430891930533E-13</v>
      </c>
      <c r="I56" s="278">
        <f t="shared" si="0"/>
        <v>-3.2482131822442006E-14</v>
      </c>
      <c r="J56" s="279"/>
      <c r="K56" s="276">
        <v>0</v>
      </c>
      <c r="L56" s="276">
        <v>-2.589430891930533E-13</v>
      </c>
    </row>
    <row r="57" spans="1:12" s="63" customFormat="1" ht="18" customHeight="1" x14ac:dyDescent="0.25">
      <c r="A57" s="245">
        <v>44</v>
      </c>
      <c r="B57" s="239" t="s">
        <v>129</v>
      </c>
      <c r="C57" s="275" t="s">
        <v>163</v>
      </c>
      <c r="D57" s="276">
        <v>400.81833549999999</v>
      </c>
      <c r="E57" s="276">
        <v>400.81833549999999</v>
      </c>
      <c r="F57" s="277">
        <f t="shared" si="1"/>
        <v>0</v>
      </c>
      <c r="G57" s="276">
        <v>400.81833549999999</v>
      </c>
      <c r="H57" s="278">
        <f t="shared" si="2"/>
        <v>0</v>
      </c>
      <c r="I57" s="278">
        <f t="shared" si="0"/>
        <v>0</v>
      </c>
      <c r="J57" s="279"/>
      <c r="K57" s="276">
        <v>0</v>
      </c>
      <c r="L57" s="276">
        <v>0</v>
      </c>
    </row>
    <row r="58" spans="1:12" s="63" customFormat="1" ht="18" customHeight="1" x14ac:dyDescent="0.25">
      <c r="A58" s="245">
        <v>45</v>
      </c>
      <c r="B58" s="239" t="s">
        <v>129</v>
      </c>
      <c r="C58" s="275" t="s">
        <v>164</v>
      </c>
      <c r="D58" s="276">
        <v>1043.9746035399999</v>
      </c>
      <c r="E58" s="276">
        <v>1043.9746035399999</v>
      </c>
      <c r="F58" s="277">
        <f t="shared" si="1"/>
        <v>0</v>
      </c>
      <c r="G58" s="276">
        <v>1043.9746035399999</v>
      </c>
      <c r="H58" s="278">
        <f t="shared" si="2"/>
        <v>1.2947154459652665E-13</v>
      </c>
      <c r="I58" s="278">
        <f t="shared" si="0"/>
        <v>1.2401790633364383E-14</v>
      </c>
      <c r="J58" s="279"/>
      <c r="K58" s="276">
        <v>0</v>
      </c>
      <c r="L58" s="276">
        <v>1.2947154459652665E-13</v>
      </c>
    </row>
    <row r="59" spans="1:12" s="63" customFormat="1" ht="18" customHeight="1" x14ac:dyDescent="0.25">
      <c r="A59" s="245">
        <v>46</v>
      </c>
      <c r="B59" s="239" t="s">
        <v>129</v>
      </c>
      <c r="C59" s="275" t="s">
        <v>165</v>
      </c>
      <c r="D59" s="276">
        <v>389.969801045</v>
      </c>
      <c r="E59" s="276">
        <v>389.969801045</v>
      </c>
      <c r="F59" s="277">
        <f t="shared" si="1"/>
        <v>0</v>
      </c>
      <c r="G59" s="276">
        <v>389.969801045</v>
      </c>
      <c r="H59" s="278">
        <f t="shared" si="2"/>
        <v>0</v>
      </c>
      <c r="I59" s="278">
        <f t="shared" si="0"/>
        <v>0</v>
      </c>
      <c r="J59" s="279"/>
      <c r="K59" s="276">
        <v>0</v>
      </c>
      <c r="L59" s="276">
        <v>0</v>
      </c>
    </row>
    <row r="60" spans="1:12" s="63" customFormat="1" ht="18" customHeight="1" x14ac:dyDescent="0.25">
      <c r="A60" s="245">
        <v>47</v>
      </c>
      <c r="B60" s="239" t="s">
        <v>129</v>
      </c>
      <c r="C60" s="275" t="s">
        <v>166</v>
      </c>
      <c r="D60" s="276">
        <v>816.30720134609101</v>
      </c>
      <c r="E60" s="276">
        <v>816.30720130988118</v>
      </c>
      <c r="F60" s="277">
        <f t="shared" si="1"/>
        <v>-4.4358046125125838E-9</v>
      </c>
      <c r="G60" s="276">
        <v>816.30716508</v>
      </c>
      <c r="H60" s="278">
        <f t="shared" si="2"/>
        <v>2.589430891930533E-13</v>
      </c>
      <c r="I60" s="278">
        <f t="shared" si="0"/>
        <v>3.1721279535148319E-14</v>
      </c>
      <c r="J60" s="279"/>
      <c r="K60" s="276">
        <v>0</v>
      </c>
      <c r="L60" s="276">
        <v>2.589430891930533E-13</v>
      </c>
    </row>
    <row r="61" spans="1:12" s="63" customFormat="1" ht="18" customHeight="1" x14ac:dyDescent="0.25">
      <c r="A61" s="245">
        <v>48</v>
      </c>
      <c r="B61" s="239" t="s">
        <v>117</v>
      </c>
      <c r="C61" s="275" t="s">
        <v>167</v>
      </c>
      <c r="D61" s="276">
        <v>1020.4380379389071</v>
      </c>
      <c r="E61" s="276">
        <v>1020.4380379751167</v>
      </c>
      <c r="F61" s="277">
        <f t="shared" si="1"/>
        <v>3.5484220006765099E-9</v>
      </c>
      <c r="G61" s="276">
        <v>1020.4379648759999</v>
      </c>
      <c r="H61" s="278">
        <f t="shared" si="2"/>
        <v>-1.2947154459652665E-13</v>
      </c>
      <c r="I61" s="278">
        <f t="shared" si="0"/>
        <v>-1.2687839905835007E-14</v>
      </c>
      <c r="J61" s="279"/>
      <c r="K61" s="276">
        <v>0</v>
      </c>
      <c r="L61" s="276">
        <v>-1.2947154459652665E-13</v>
      </c>
    </row>
    <row r="62" spans="1:12" s="63" customFormat="1" ht="18" customHeight="1" x14ac:dyDescent="0.25">
      <c r="A62" s="245">
        <v>49</v>
      </c>
      <c r="B62" s="239" t="s">
        <v>125</v>
      </c>
      <c r="C62" s="275" t="s">
        <v>168</v>
      </c>
      <c r="D62" s="276">
        <v>2311.5062209946745</v>
      </c>
      <c r="E62" s="276">
        <v>2311.5062214550412</v>
      </c>
      <c r="F62" s="277">
        <f t="shared" si="1"/>
        <v>1.9916313931389595E-8</v>
      </c>
      <c r="G62" s="276">
        <v>2311.5062213484998</v>
      </c>
      <c r="H62" s="278">
        <f t="shared" si="2"/>
        <v>0</v>
      </c>
      <c r="I62" s="278">
        <f t="shared" si="0"/>
        <v>0</v>
      </c>
      <c r="J62" s="279"/>
      <c r="K62" s="276">
        <v>0</v>
      </c>
      <c r="L62" s="276">
        <v>0</v>
      </c>
    </row>
    <row r="63" spans="1:12" s="63" customFormat="1" ht="18" customHeight="1" x14ac:dyDescent="0.25">
      <c r="A63" s="245">
        <v>50</v>
      </c>
      <c r="B63" s="239" t="s">
        <v>125</v>
      </c>
      <c r="C63" s="275" t="s">
        <v>169</v>
      </c>
      <c r="D63" s="276">
        <v>2778.2734129635869</v>
      </c>
      <c r="E63" s="276">
        <v>2778.2734134601592</v>
      </c>
      <c r="F63" s="277">
        <f t="shared" si="1"/>
        <v>1.7873418300951016E-8</v>
      </c>
      <c r="G63" s="276">
        <v>2778.2734131404995</v>
      </c>
      <c r="H63" s="278">
        <f t="shared" si="2"/>
        <v>0</v>
      </c>
      <c r="I63" s="278">
        <f t="shared" si="0"/>
        <v>0</v>
      </c>
      <c r="J63" s="279"/>
      <c r="K63" s="276">
        <v>0</v>
      </c>
      <c r="L63" s="276">
        <v>0</v>
      </c>
    </row>
    <row r="64" spans="1:12" s="63" customFormat="1" ht="18" customHeight="1" x14ac:dyDescent="0.25">
      <c r="A64" s="245">
        <v>51</v>
      </c>
      <c r="B64" s="239" t="s">
        <v>125</v>
      </c>
      <c r="C64" s="275" t="s">
        <v>170</v>
      </c>
      <c r="D64" s="276">
        <v>521.5780831460911</v>
      </c>
      <c r="E64" s="276">
        <v>521.57808310988128</v>
      </c>
      <c r="F64" s="277">
        <f t="shared" si="1"/>
        <v>-6.9423577997440589E-9</v>
      </c>
      <c r="G64" s="276">
        <v>521.57808332299999</v>
      </c>
      <c r="H64" s="278">
        <f t="shared" si="2"/>
        <v>6.4735772298263324E-14</v>
      </c>
      <c r="I64" s="278">
        <f t="shared" si="0"/>
        <v>1.2411520804762301E-14</v>
      </c>
      <c r="J64" s="279"/>
      <c r="K64" s="276">
        <v>0</v>
      </c>
      <c r="L64" s="276">
        <v>6.4735772298263324E-14</v>
      </c>
    </row>
    <row r="65" spans="1:12" s="63" customFormat="1" ht="18" customHeight="1" x14ac:dyDescent="0.25">
      <c r="A65" s="245">
        <v>52</v>
      </c>
      <c r="B65" s="239" t="s">
        <v>125</v>
      </c>
      <c r="C65" s="275" t="s">
        <v>171</v>
      </c>
      <c r="D65" s="276">
        <v>501.38503542140705</v>
      </c>
      <c r="E65" s="276">
        <v>501.3850349248238</v>
      </c>
      <c r="F65" s="277">
        <f t="shared" si="1"/>
        <v>-9.9042296142215491E-8</v>
      </c>
      <c r="G65" s="276">
        <v>501.38503524449999</v>
      </c>
      <c r="H65" s="278">
        <f t="shared" si="2"/>
        <v>0</v>
      </c>
      <c r="I65" s="278">
        <f t="shared" si="0"/>
        <v>0</v>
      </c>
      <c r="J65" s="279"/>
      <c r="K65" s="276">
        <v>0</v>
      </c>
      <c r="L65" s="276">
        <v>0</v>
      </c>
    </row>
    <row r="66" spans="1:12" s="63" customFormat="1" ht="18" customHeight="1" x14ac:dyDescent="0.25">
      <c r="A66" s="245">
        <v>53</v>
      </c>
      <c r="B66" s="239" t="s">
        <v>125</v>
      </c>
      <c r="C66" s="275" t="s">
        <v>172</v>
      </c>
      <c r="D66" s="276">
        <v>303.7406158664071</v>
      </c>
      <c r="E66" s="276">
        <v>303.74061536982384</v>
      </c>
      <c r="F66" s="277">
        <f t="shared" si="1"/>
        <v>-1.6348924702924705E-7</v>
      </c>
      <c r="G66" s="276">
        <v>303.74061568949998</v>
      </c>
      <c r="H66" s="278">
        <f t="shared" si="2"/>
        <v>-6.4735772298263324E-14</v>
      </c>
      <c r="I66" s="278">
        <f t="shared" si="0"/>
        <v>-2.1312846890575808E-14</v>
      </c>
      <c r="J66" s="279"/>
      <c r="K66" s="276">
        <v>0</v>
      </c>
      <c r="L66" s="276">
        <v>-6.4735772298263324E-14</v>
      </c>
    </row>
    <row r="67" spans="1:12" s="63" customFormat="1" ht="18" customHeight="1" x14ac:dyDescent="0.25">
      <c r="A67" s="245">
        <v>54</v>
      </c>
      <c r="B67" s="239" t="s">
        <v>125</v>
      </c>
      <c r="C67" s="275" t="s">
        <v>173</v>
      </c>
      <c r="D67" s="276">
        <v>473.551620754684</v>
      </c>
      <c r="E67" s="276">
        <v>473.55162121505754</v>
      </c>
      <c r="F67" s="277">
        <f t="shared" si="1"/>
        <v>9.7217196071142098E-8</v>
      </c>
      <c r="G67" s="276">
        <v>473.55162110849994</v>
      </c>
      <c r="H67" s="278">
        <f t="shared" si="2"/>
        <v>-1.2947154459652665E-13</v>
      </c>
      <c r="I67" s="278">
        <f t="shared" si="0"/>
        <v>-2.7340534547072906E-14</v>
      </c>
      <c r="J67" s="279"/>
      <c r="K67" s="276">
        <v>0</v>
      </c>
      <c r="L67" s="276">
        <v>-1.2947154459652665E-13</v>
      </c>
    </row>
    <row r="68" spans="1:12" s="63" customFormat="1" ht="18" customHeight="1" x14ac:dyDescent="0.25">
      <c r="A68" s="245">
        <v>55</v>
      </c>
      <c r="B68" s="239" t="s">
        <v>125</v>
      </c>
      <c r="C68" s="275" t="s">
        <v>174</v>
      </c>
      <c r="D68" s="276">
        <v>385.90997831281413</v>
      </c>
      <c r="E68" s="276">
        <v>385.90997838523367</v>
      </c>
      <c r="F68" s="277">
        <f t="shared" si="1"/>
        <v>1.8765916820484563E-8</v>
      </c>
      <c r="G68" s="276">
        <v>385.909977959</v>
      </c>
      <c r="H68" s="278">
        <f t="shared" si="2"/>
        <v>0</v>
      </c>
      <c r="I68" s="278">
        <f t="shared" si="0"/>
        <v>0</v>
      </c>
      <c r="J68" s="279"/>
      <c r="K68" s="276">
        <v>0</v>
      </c>
      <c r="L68" s="276">
        <v>0</v>
      </c>
    </row>
    <row r="69" spans="1:12" s="63" customFormat="1" ht="18" customHeight="1" x14ac:dyDescent="0.25">
      <c r="A69" s="245">
        <v>57</v>
      </c>
      <c r="B69" s="239" t="s">
        <v>125</v>
      </c>
      <c r="C69" s="275" t="s">
        <v>175</v>
      </c>
      <c r="D69" s="276">
        <v>250.70245727359111</v>
      </c>
      <c r="E69" s="276">
        <v>250.70245777017436</v>
      </c>
      <c r="F69" s="277">
        <f t="shared" si="1"/>
        <v>1.9807673368177348E-7</v>
      </c>
      <c r="G69" s="276">
        <v>250.70245745049996</v>
      </c>
      <c r="H69" s="278">
        <f t="shared" si="2"/>
        <v>-6.4735772298263324E-14</v>
      </c>
      <c r="I69" s="278">
        <f t="shared" si="0"/>
        <v>-2.5821754151931102E-14</v>
      </c>
      <c r="J69" s="279"/>
      <c r="K69" s="276">
        <v>0</v>
      </c>
      <c r="L69" s="276">
        <v>-6.4735772298263324E-14</v>
      </c>
    </row>
    <row r="70" spans="1:12" s="63" customFormat="1" ht="18" customHeight="1" x14ac:dyDescent="0.25">
      <c r="A70" s="245">
        <v>58</v>
      </c>
      <c r="B70" s="239" t="s">
        <v>129</v>
      </c>
      <c r="C70" s="275" t="s">
        <v>916</v>
      </c>
      <c r="D70" s="276">
        <v>1420.9192571135909</v>
      </c>
      <c r="E70" s="276">
        <v>1420.9192576101743</v>
      </c>
      <c r="F70" s="277">
        <f t="shared" si="1"/>
        <v>3.4948044458360528E-8</v>
      </c>
      <c r="G70" s="276">
        <v>1420.9192572904999</v>
      </c>
      <c r="H70" s="278">
        <f t="shared" si="2"/>
        <v>0</v>
      </c>
      <c r="I70" s="278">
        <f t="shared" si="0"/>
        <v>0</v>
      </c>
      <c r="J70" s="279"/>
      <c r="K70" s="276">
        <v>0</v>
      </c>
      <c r="L70" s="276">
        <v>0</v>
      </c>
    </row>
    <row r="71" spans="1:12" s="63" customFormat="1" ht="18" customHeight="1" x14ac:dyDescent="0.25">
      <c r="A71" s="245">
        <v>59</v>
      </c>
      <c r="B71" s="239" t="s">
        <v>129</v>
      </c>
      <c r="C71" s="275" t="s">
        <v>176</v>
      </c>
      <c r="D71" s="276">
        <v>551.97703017140702</v>
      </c>
      <c r="E71" s="276">
        <v>551.97702967482371</v>
      </c>
      <c r="F71" s="277">
        <f t="shared" si="1"/>
        <v>-8.9964487415272743E-8</v>
      </c>
      <c r="G71" s="276">
        <v>551.97702999449996</v>
      </c>
      <c r="H71" s="278">
        <f t="shared" si="2"/>
        <v>1.2947154459652665E-13</v>
      </c>
      <c r="I71" s="278">
        <f t="shared" si="0"/>
        <v>2.3455966034093826E-14</v>
      </c>
      <c r="J71" s="279"/>
      <c r="K71" s="276">
        <v>0</v>
      </c>
      <c r="L71" s="276">
        <v>1.2947154459652665E-13</v>
      </c>
    </row>
    <row r="72" spans="1:12" s="63" customFormat="1" ht="18" customHeight="1" x14ac:dyDescent="0.25">
      <c r="A72" s="245">
        <v>60</v>
      </c>
      <c r="B72" s="239" t="s">
        <v>177</v>
      </c>
      <c r="C72" s="275" t="s">
        <v>178</v>
      </c>
      <c r="D72" s="276">
        <v>2065.5968204978067</v>
      </c>
      <c r="E72" s="276">
        <v>2065.5968205702188</v>
      </c>
      <c r="F72" s="277">
        <f t="shared" si="1"/>
        <v>3.5056189062743215E-9</v>
      </c>
      <c r="G72" s="276">
        <v>2063.9788967159998</v>
      </c>
      <c r="H72" s="278">
        <f t="shared" si="2"/>
        <v>-5.1788617838610659E-13</v>
      </c>
      <c r="I72" s="278">
        <f t="shared" si="0"/>
        <v>-2.5071987583866506E-14</v>
      </c>
      <c r="J72" s="279"/>
      <c r="K72" s="276">
        <v>0</v>
      </c>
      <c r="L72" s="276">
        <v>-5.1788617838610659E-13</v>
      </c>
    </row>
    <row r="73" spans="1:12" s="63" customFormat="1" ht="18" customHeight="1" x14ac:dyDescent="0.25">
      <c r="A73" s="245">
        <v>61</v>
      </c>
      <c r="B73" s="239" t="s">
        <v>115</v>
      </c>
      <c r="C73" s="275" t="s">
        <v>179</v>
      </c>
      <c r="D73" s="276">
        <v>1402.830992544684</v>
      </c>
      <c r="E73" s="276">
        <v>1402.8309930050573</v>
      </c>
      <c r="F73" s="277">
        <f t="shared" si="1"/>
        <v>3.2817439432619722E-8</v>
      </c>
      <c r="G73" s="276">
        <v>1402.8309928985</v>
      </c>
      <c r="H73" s="278">
        <f t="shared" si="2"/>
        <v>5.1788617838610659E-13</v>
      </c>
      <c r="I73" s="278">
        <f t="shared" si="0"/>
        <v>3.6917218180126105E-14</v>
      </c>
      <c r="J73" s="279"/>
      <c r="K73" s="276">
        <v>0</v>
      </c>
      <c r="L73" s="276">
        <v>5.1788617838610659E-13</v>
      </c>
    </row>
    <row r="74" spans="1:12" s="63" customFormat="1" ht="18" customHeight="1" x14ac:dyDescent="0.25">
      <c r="A74" s="245">
        <v>62</v>
      </c>
      <c r="B74" s="239" t="s">
        <v>180</v>
      </c>
      <c r="C74" s="275" t="s">
        <v>543</v>
      </c>
      <c r="D74" s="276">
        <v>11552.904922639675</v>
      </c>
      <c r="E74" s="276">
        <v>11552.904923100039</v>
      </c>
      <c r="F74" s="277">
        <f t="shared" si="1"/>
        <v>3.9848373489803635E-9</v>
      </c>
      <c r="G74" s="276">
        <v>11552.904922993501</v>
      </c>
      <c r="H74" s="278">
        <f t="shared" si="2"/>
        <v>15.537552775308757</v>
      </c>
      <c r="I74" s="278">
        <f t="shared" si="0"/>
        <v>0.13449044096469118</v>
      </c>
      <c r="J74" s="279"/>
      <c r="K74" s="276">
        <v>0</v>
      </c>
      <c r="L74" s="276">
        <v>15.537552775308757</v>
      </c>
    </row>
    <row r="75" spans="1:12" s="63" customFormat="1" ht="18" customHeight="1" x14ac:dyDescent="0.25">
      <c r="A75" s="245">
        <v>63</v>
      </c>
      <c r="B75" s="239" t="s">
        <v>144</v>
      </c>
      <c r="C75" s="275" t="s">
        <v>544</v>
      </c>
      <c r="D75" s="276">
        <v>15187.334555455307</v>
      </c>
      <c r="E75" s="276">
        <v>15187.334554994939</v>
      </c>
      <c r="F75" s="277">
        <f t="shared" si="1"/>
        <v>-3.0312605758808786E-9</v>
      </c>
      <c r="G75" s="276">
        <v>15187.334318222</v>
      </c>
      <c r="H75" s="278">
        <f t="shared" si="2"/>
        <v>6367.6322497107221</v>
      </c>
      <c r="I75" s="278">
        <f t="shared" si="0"/>
        <v>41.927253440377278</v>
      </c>
      <c r="J75" s="280"/>
      <c r="K75" s="276">
        <v>0</v>
      </c>
      <c r="L75" s="276">
        <v>6367.6322497107221</v>
      </c>
    </row>
    <row r="76" spans="1:12" s="63" customFormat="1" ht="18" customHeight="1" x14ac:dyDescent="0.25">
      <c r="A76" s="245">
        <v>64</v>
      </c>
      <c r="B76" s="239" t="s">
        <v>125</v>
      </c>
      <c r="C76" s="275" t="s">
        <v>917</v>
      </c>
      <c r="D76" s="276">
        <v>121.96426221281543</v>
      </c>
      <c r="E76" s="276">
        <v>121.96426228523386</v>
      </c>
      <c r="F76" s="277">
        <f t="shared" si="1"/>
        <v>5.9376773720032361E-8</v>
      </c>
      <c r="G76" s="276">
        <v>121.96426185899999</v>
      </c>
      <c r="H76" s="278">
        <f t="shared" si="2"/>
        <v>1.6183943074565831E-14</v>
      </c>
      <c r="I76" s="278">
        <f t="shared" si="0"/>
        <v>1.3269414147495903E-14</v>
      </c>
      <c r="J76" s="279"/>
      <c r="K76" s="276">
        <v>0</v>
      </c>
      <c r="L76" s="276">
        <v>1.6183943074565831E-14</v>
      </c>
    </row>
    <row r="77" spans="1:12" s="63" customFormat="1" ht="18" customHeight="1" x14ac:dyDescent="0.25">
      <c r="A77" s="245">
        <v>65</v>
      </c>
      <c r="B77" s="239" t="s">
        <v>125</v>
      </c>
      <c r="C77" s="275" t="s">
        <v>184</v>
      </c>
      <c r="D77" s="276">
        <v>1244.8112291046841</v>
      </c>
      <c r="E77" s="276">
        <v>1244.8112295650576</v>
      </c>
      <c r="F77" s="277">
        <f t="shared" si="1"/>
        <v>3.6983394124945335E-8</v>
      </c>
      <c r="G77" s="276">
        <v>1244.8112294584998</v>
      </c>
      <c r="H77" s="278">
        <f t="shared" si="2"/>
        <v>-2.589430891930533E-13</v>
      </c>
      <c r="I77" s="278">
        <f t="shared" si="0"/>
        <v>-2.0801795729584567E-14</v>
      </c>
      <c r="J77" s="279"/>
      <c r="K77" s="276">
        <v>0</v>
      </c>
      <c r="L77" s="276">
        <v>-2.589430891930533E-13</v>
      </c>
    </row>
    <row r="78" spans="1:12" s="63" customFormat="1" ht="18" customHeight="1" x14ac:dyDescent="0.25">
      <c r="A78" s="245">
        <v>66</v>
      </c>
      <c r="B78" s="239" t="s">
        <v>125</v>
      </c>
      <c r="C78" s="275" t="s">
        <v>185</v>
      </c>
      <c r="D78" s="276">
        <v>1366.113048685</v>
      </c>
      <c r="E78" s="276">
        <v>1366.113048685</v>
      </c>
      <c r="F78" s="277">
        <f t="shared" si="1"/>
        <v>0</v>
      </c>
      <c r="G78" s="276">
        <v>1366.113048685</v>
      </c>
      <c r="H78" s="278">
        <f t="shared" si="2"/>
        <v>0</v>
      </c>
      <c r="I78" s="278">
        <f t="shared" ref="I78:I141" si="3">+H78/E78*100</f>
        <v>0</v>
      </c>
      <c r="J78" s="279"/>
      <c r="K78" s="276">
        <v>0</v>
      </c>
      <c r="L78" s="276">
        <v>0</v>
      </c>
    </row>
    <row r="79" spans="1:12" s="63" customFormat="1" ht="18" customHeight="1" x14ac:dyDescent="0.25">
      <c r="A79" s="245">
        <v>67</v>
      </c>
      <c r="B79" s="239" t="s">
        <v>125</v>
      </c>
      <c r="C79" s="275" t="s">
        <v>186</v>
      </c>
      <c r="D79" s="276">
        <v>372.67504653499998</v>
      </c>
      <c r="E79" s="276">
        <v>372.67504653499998</v>
      </c>
      <c r="F79" s="277">
        <f t="shared" si="1"/>
        <v>0</v>
      </c>
      <c r="G79" s="276">
        <v>372.67504653499998</v>
      </c>
      <c r="H79" s="278">
        <f t="shared" si="2"/>
        <v>-6.4735772298263324E-14</v>
      </c>
      <c r="I79" s="278">
        <f t="shared" si="3"/>
        <v>-1.7370567978766892E-14</v>
      </c>
      <c r="J79" s="279"/>
      <c r="K79" s="276">
        <v>0</v>
      </c>
      <c r="L79" s="276">
        <v>-6.4735772298263324E-14</v>
      </c>
    </row>
    <row r="80" spans="1:12" s="63" customFormat="1" ht="18" customHeight="1" x14ac:dyDescent="0.25">
      <c r="A80" s="245">
        <v>68</v>
      </c>
      <c r="B80" s="239" t="s">
        <v>125</v>
      </c>
      <c r="C80" s="275" t="s">
        <v>187</v>
      </c>
      <c r="D80" s="276">
        <v>1691.591367406407</v>
      </c>
      <c r="E80" s="276">
        <v>1691.5913669098238</v>
      </c>
      <c r="F80" s="277">
        <f t="shared" ref="F80:F143" si="4">E80/D80*100-100</f>
        <v>-2.9355973651945533E-8</v>
      </c>
      <c r="G80" s="276">
        <v>1691.5913672294998</v>
      </c>
      <c r="H80" s="278">
        <f t="shared" ref="H80:H143" si="5">+K80+L80</f>
        <v>113.08034272924749</v>
      </c>
      <c r="I80" s="278">
        <f t="shared" si="3"/>
        <v>6.6848498367440321</v>
      </c>
      <c r="J80" s="279"/>
      <c r="K80" s="276">
        <v>0</v>
      </c>
      <c r="L80" s="276">
        <v>113.08034272924749</v>
      </c>
    </row>
    <row r="81" spans="1:12" s="63" customFormat="1" ht="18" customHeight="1" x14ac:dyDescent="0.25">
      <c r="A81" s="245">
        <v>69</v>
      </c>
      <c r="B81" s="239" t="s">
        <v>125</v>
      </c>
      <c r="C81" s="275" t="s">
        <v>188</v>
      </c>
      <c r="D81" s="276">
        <v>605.14590945140708</v>
      </c>
      <c r="E81" s="276">
        <v>605.14590895482377</v>
      </c>
      <c r="F81" s="277">
        <f t="shared" si="4"/>
        <v>-8.2060097383873654E-8</v>
      </c>
      <c r="G81" s="276">
        <v>605.14590927450001</v>
      </c>
      <c r="H81" s="278">
        <f t="shared" si="5"/>
        <v>0</v>
      </c>
      <c r="I81" s="278">
        <f t="shared" si="3"/>
        <v>0</v>
      </c>
      <c r="J81" s="279"/>
      <c r="K81" s="276">
        <v>0</v>
      </c>
      <c r="L81" s="276">
        <v>0</v>
      </c>
    </row>
    <row r="82" spans="1:12" s="63" customFormat="1" ht="18" customHeight="1" x14ac:dyDescent="0.25">
      <c r="A82" s="245">
        <v>70</v>
      </c>
      <c r="B82" s="239" t="s">
        <v>125</v>
      </c>
      <c r="C82" s="275" t="s">
        <v>189</v>
      </c>
      <c r="D82" s="276">
        <v>676.23690948640706</v>
      </c>
      <c r="E82" s="276">
        <v>676.23690898982375</v>
      </c>
      <c r="F82" s="277">
        <f t="shared" si="4"/>
        <v>-7.3433341185591416E-8</v>
      </c>
      <c r="G82" s="276">
        <v>676.23690930949988</v>
      </c>
      <c r="H82" s="278">
        <f t="shared" si="5"/>
        <v>1.2947154459652665E-13</v>
      </c>
      <c r="I82" s="278">
        <f t="shared" si="3"/>
        <v>1.9145885543268237E-14</v>
      </c>
      <c r="J82" s="279"/>
      <c r="K82" s="276">
        <v>0</v>
      </c>
      <c r="L82" s="276">
        <v>1.2947154459652665E-13</v>
      </c>
    </row>
    <row r="83" spans="1:12" s="63" customFormat="1" ht="18" customHeight="1" x14ac:dyDescent="0.25">
      <c r="A83" s="245">
        <v>71</v>
      </c>
      <c r="B83" s="239" t="s">
        <v>190</v>
      </c>
      <c r="C83" s="275" t="s">
        <v>191</v>
      </c>
      <c r="D83" s="276">
        <v>247.3623837914071</v>
      </c>
      <c r="E83" s="276">
        <v>247.36238329482379</v>
      </c>
      <c r="F83" s="277">
        <f t="shared" si="4"/>
        <v>-2.0075134443686693E-7</v>
      </c>
      <c r="G83" s="276">
        <v>247.36238361449998</v>
      </c>
      <c r="H83" s="278">
        <f t="shared" si="5"/>
        <v>-6.4735772298263324E-14</v>
      </c>
      <c r="I83" s="278">
        <f t="shared" si="3"/>
        <v>-2.6170419057252815E-14</v>
      </c>
      <c r="J83" s="279"/>
      <c r="K83" s="276">
        <v>0</v>
      </c>
      <c r="L83" s="276">
        <v>-6.4735772298263324E-14</v>
      </c>
    </row>
    <row r="84" spans="1:12" s="63" customFormat="1" ht="18" customHeight="1" x14ac:dyDescent="0.25">
      <c r="A84" s="245">
        <v>72</v>
      </c>
      <c r="B84" s="239" t="s">
        <v>192</v>
      </c>
      <c r="C84" s="275" t="s">
        <v>193</v>
      </c>
      <c r="D84" s="276">
        <v>563.19455000140704</v>
      </c>
      <c r="E84" s="276">
        <v>563.19454950482373</v>
      </c>
      <c r="F84" s="277">
        <f t="shared" si="4"/>
        <v>-8.8172598111668776E-8</v>
      </c>
      <c r="G84" s="276">
        <v>563.19462271049997</v>
      </c>
      <c r="H84" s="278">
        <f t="shared" si="5"/>
        <v>0</v>
      </c>
      <c r="I84" s="278">
        <f t="shared" si="3"/>
        <v>0</v>
      </c>
      <c r="J84" s="279"/>
      <c r="K84" s="276">
        <v>0</v>
      </c>
      <c r="L84" s="276">
        <v>0</v>
      </c>
    </row>
    <row r="85" spans="1:12" s="63" customFormat="1" ht="18" customHeight="1" x14ac:dyDescent="0.25">
      <c r="A85" s="245">
        <v>73</v>
      </c>
      <c r="B85" s="239" t="s">
        <v>192</v>
      </c>
      <c r="C85" s="275" t="s">
        <v>194</v>
      </c>
      <c r="D85" s="276">
        <v>771.53743138359107</v>
      </c>
      <c r="E85" s="276">
        <v>771.53743188017438</v>
      </c>
      <c r="F85" s="277">
        <f t="shared" si="4"/>
        <v>6.4362822627117566E-8</v>
      </c>
      <c r="G85" s="276">
        <v>771.53743156049995</v>
      </c>
      <c r="H85" s="278">
        <f t="shared" si="5"/>
        <v>1.2947154459652665E-13</v>
      </c>
      <c r="I85" s="278">
        <f t="shared" si="3"/>
        <v>1.6780980318869943E-14</v>
      </c>
      <c r="J85" s="279"/>
      <c r="K85" s="276">
        <v>0</v>
      </c>
      <c r="L85" s="276">
        <v>1.2947154459652665E-13</v>
      </c>
    </row>
    <row r="86" spans="1:12" s="63" customFormat="1" ht="18" customHeight="1" x14ac:dyDescent="0.25">
      <c r="A86" s="245">
        <v>74</v>
      </c>
      <c r="B86" s="239" t="s">
        <v>192</v>
      </c>
      <c r="C86" s="275" t="s">
        <v>195</v>
      </c>
      <c r="D86" s="276">
        <v>115.67070117718438</v>
      </c>
      <c r="E86" s="276">
        <v>115.67070110476595</v>
      </c>
      <c r="F86" s="277">
        <f t="shared" si="4"/>
        <v>-6.2607412587567524E-8</v>
      </c>
      <c r="G86" s="276">
        <v>115.67070153099999</v>
      </c>
      <c r="H86" s="278">
        <f t="shared" si="5"/>
        <v>1.6183943074565831E-14</v>
      </c>
      <c r="I86" s="278">
        <f t="shared" si="3"/>
        <v>1.3991393602695996E-14</v>
      </c>
      <c r="J86" s="279"/>
      <c r="K86" s="276">
        <v>0</v>
      </c>
      <c r="L86" s="276">
        <v>1.6183943074565831E-14</v>
      </c>
    </row>
    <row r="87" spans="1:12" s="63" customFormat="1" ht="18" customHeight="1" x14ac:dyDescent="0.25">
      <c r="A87" s="245">
        <v>75</v>
      </c>
      <c r="B87" s="239" t="s">
        <v>192</v>
      </c>
      <c r="C87" s="275" t="s">
        <v>196</v>
      </c>
      <c r="D87" s="276">
        <v>210.55078053718401</v>
      </c>
      <c r="E87" s="276">
        <v>210.55078046476447</v>
      </c>
      <c r="F87" s="277">
        <f t="shared" si="4"/>
        <v>-3.4395284842503315E-8</v>
      </c>
      <c r="G87" s="276">
        <v>210.55078089099999</v>
      </c>
      <c r="H87" s="278">
        <f t="shared" si="5"/>
        <v>0</v>
      </c>
      <c r="I87" s="278">
        <f t="shared" si="3"/>
        <v>0</v>
      </c>
      <c r="J87" s="279"/>
      <c r="K87" s="276">
        <v>0</v>
      </c>
      <c r="L87" s="276">
        <v>0</v>
      </c>
    </row>
    <row r="88" spans="1:12" s="63" customFormat="1" ht="18" customHeight="1" x14ac:dyDescent="0.25">
      <c r="A88" s="245">
        <v>76</v>
      </c>
      <c r="B88" s="239" t="s">
        <v>192</v>
      </c>
      <c r="C88" s="275" t="s">
        <v>197</v>
      </c>
      <c r="D88" s="276">
        <v>341.94468757531416</v>
      </c>
      <c r="E88" s="276">
        <v>341.94468711494062</v>
      </c>
      <c r="F88" s="277">
        <f t="shared" si="4"/>
        <v>-1.3463392178891809E-7</v>
      </c>
      <c r="G88" s="276">
        <v>341.94468722149998</v>
      </c>
      <c r="H88" s="278">
        <f t="shared" si="5"/>
        <v>0</v>
      </c>
      <c r="I88" s="278">
        <f t="shared" si="3"/>
        <v>0</v>
      </c>
      <c r="J88" s="279"/>
      <c r="K88" s="276">
        <v>0</v>
      </c>
      <c r="L88" s="276">
        <v>0</v>
      </c>
    </row>
    <row r="89" spans="1:12" s="63" customFormat="1" ht="18" customHeight="1" x14ac:dyDescent="0.25">
      <c r="A89" s="245">
        <v>77</v>
      </c>
      <c r="B89" s="239" t="s">
        <v>192</v>
      </c>
      <c r="C89" s="275" t="s">
        <v>198</v>
      </c>
      <c r="D89" s="276">
        <v>262.45563436218401</v>
      </c>
      <c r="E89" s="276">
        <v>262.45563428976448</v>
      </c>
      <c r="F89" s="277">
        <f t="shared" si="4"/>
        <v>-2.7593060281105863E-8</v>
      </c>
      <c r="G89" s="276">
        <v>262.45563471600002</v>
      </c>
      <c r="H89" s="278">
        <f t="shared" si="5"/>
        <v>0</v>
      </c>
      <c r="I89" s="278">
        <f t="shared" si="3"/>
        <v>0</v>
      </c>
      <c r="J89" s="279"/>
      <c r="K89" s="276">
        <v>0</v>
      </c>
      <c r="L89" s="276">
        <v>0</v>
      </c>
    </row>
    <row r="90" spans="1:12" s="63" customFormat="1" ht="18" customHeight="1" x14ac:dyDescent="0.25">
      <c r="A90" s="245">
        <v>78</v>
      </c>
      <c r="B90" s="239" t="s">
        <v>192</v>
      </c>
      <c r="C90" s="275" t="s">
        <v>199</v>
      </c>
      <c r="D90" s="276">
        <v>4.4942232921844614</v>
      </c>
      <c r="E90" s="276">
        <v>4.494223219766079</v>
      </c>
      <c r="F90" s="277">
        <f t="shared" si="4"/>
        <v>-1.6113659171423933E-6</v>
      </c>
      <c r="G90" s="276">
        <v>4.494223646</v>
      </c>
      <c r="H90" s="278">
        <f t="shared" si="5"/>
        <v>0</v>
      </c>
      <c r="I90" s="278">
        <f t="shared" si="3"/>
        <v>0</v>
      </c>
      <c r="J90" s="279"/>
      <c r="K90" s="276">
        <v>0</v>
      </c>
      <c r="L90" s="276">
        <v>0</v>
      </c>
    </row>
    <row r="91" spans="1:12" s="63" customFormat="1" ht="18" customHeight="1" x14ac:dyDescent="0.25">
      <c r="A91" s="245">
        <v>79</v>
      </c>
      <c r="B91" s="239" t="s">
        <v>192</v>
      </c>
      <c r="C91" s="275" t="s">
        <v>201</v>
      </c>
      <c r="D91" s="276">
        <v>2321.1931534</v>
      </c>
      <c r="E91" s="276">
        <v>2321.1931534</v>
      </c>
      <c r="F91" s="277">
        <f t="shared" si="4"/>
        <v>0</v>
      </c>
      <c r="G91" s="276">
        <v>2321.1931534</v>
      </c>
      <c r="H91" s="278">
        <f t="shared" si="5"/>
        <v>2.589430891930533E-13</v>
      </c>
      <c r="I91" s="278">
        <f t="shared" si="3"/>
        <v>1.1155602833558371E-14</v>
      </c>
      <c r="J91" s="279"/>
      <c r="K91" s="276">
        <v>0</v>
      </c>
      <c r="L91" s="276">
        <v>2.589430891930533E-13</v>
      </c>
    </row>
    <row r="92" spans="1:12" s="63" customFormat="1" ht="18" customHeight="1" x14ac:dyDescent="0.25">
      <c r="A92" s="245">
        <v>80</v>
      </c>
      <c r="B92" s="239" t="s">
        <v>192</v>
      </c>
      <c r="C92" s="275" t="s">
        <v>202</v>
      </c>
      <c r="D92" s="276">
        <v>537.35203499999989</v>
      </c>
      <c r="E92" s="276">
        <v>537.35203499999989</v>
      </c>
      <c r="F92" s="277">
        <f t="shared" si="4"/>
        <v>0</v>
      </c>
      <c r="G92" s="276">
        <v>537.35203499999989</v>
      </c>
      <c r="H92" s="278">
        <f t="shared" si="5"/>
        <v>-6.4735772298263324E-14</v>
      </c>
      <c r="I92" s="278">
        <f t="shared" si="3"/>
        <v>-1.2047181006444564E-14</v>
      </c>
      <c r="J92" s="279"/>
      <c r="K92" s="276">
        <v>0</v>
      </c>
      <c r="L92" s="276">
        <v>-6.4735772298263324E-14</v>
      </c>
    </row>
    <row r="93" spans="1:12" s="63" customFormat="1" ht="18" customHeight="1" x14ac:dyDescent="0.25">
      <c r="A93" s="245">
        <v>82</v>
      </c>
      <c r="B93" s="239" t="s">
        <v>192</v>
      </c>
      <c r="C93" s="275" t="s">
        <v>203</v>
      </c>
      <c r="D93" s="276">
        <v>10.932863733907752</v>
      </c>
      <c r="E93" s="276">
        <v>10.932863770116951</v>
      </c>
      <c r="F93" s="277">
        <f t="shared" si="4"/>
        <v>3.3119592046659818E-7</v>
      </c>
      <c r="G93" s="276">
        <v>10.932863556999999</v>
      </c>
      <c r="H93" s="278">
        <f t="shared" si="5"/>
        <v>2.0229928843207289E-15</v>
      </c>
      <c r="I93" s="278">
        <f t="shared" si="3"/>
        <v>1.8503778395649841E-14</v>
      </c>
      <c r="J93" s="279"/>
      <c r="K93" s="276">
        <v>0</v>
      </c>
      <c r="L93" s="276">
        <v>2.0229928843207289E-15</v>
      </c>
    </row>
    <row r="94" spans="1:12" s="63" customFormat="1" ht="18" customHeight="1" x14ac:dyDescent="0.25">
      <c r="A94" s="281">
        <v>83</v>
      </c>
      <c r="B94" s="282" t="s">
        <v>192</v>
      </c>
      <c r="C94" s="275" t="s">
        <v>204</v>
      </c>
      <c r="D94" s="276">
        <v>16.67802926718446</v>
      </c>
      <c r="E94" s="276">
        <v>16.678029194766079</v>
      </c>
      <c r="F94" s="277">
        <f t="shared" si="4"/>
        <v>-4.3421425743872533E-7</v>
      </c>
      <c r="G94" s="276">
        <v>16.678029621</v>
      </c>
      <c r="H94" s="278">
        <f t="shared" si="5"/>
        <v>4.0459857686414577E-15</v>
      </c>
      <c r="I94" s="278">
        <f t="shared" si="3"/>
        <v>2.42593757415365E-14</v>
      </c>
      <c r="J94" s="279"/>
      <c r="K94" s="276">
        <v>0</v>
      </c>
      <c r="L94" s="276">
        <v>4.0459857686414577E-15</v>
      </c>
    </row>
    <row r="95" spans="1:12" s="63" customFormat="1" ht="18" customHeight="1" x14ac:dyDescent="0.25">
      <c r="A95" s="281">
        <v>84</v>
      </c>
      <c r="B95" s="282" t="s">
        <v>192</v>
      </c>
      <c r="C95" s="275" t="s">
        <v>205</v>
      </c>
      <c r="D95" s="276">
        <v>246.15424349999998</v>
      </c>
      <c r="E95" s="276">
        <v>246.15424349999998</v>
      </c>
      <c r="F95" s="277">
        <f t="shared" si="4"/>
        <v>0</v>
      </c>
      <c r="G95" s="276">
        <v>246.15424349999998</v>
      </c>
      <c r="H95" s="278">
        <f t="shared" si="5"/>
        <v>0</v>
      </c>
      <c r="I95" s="278">
        <f t="shared" si="3"/>
        <v>0</v>
      </c>
      <c r="J95" s="279"/>
      <c r="K95" s="276">
        <v>0</v>
      </c>
      <c r="L95" s="276">
        <v>0</v>
      </c>
    </row>
    <row r="96" spans="1:12" s="63" customFormat="1" ht="18" customHeight="1" x14ac:dyDescent="0.25">
      <c r="A96" s="281">
        <v>87</v>
      </c>
      <c r="B96" s="282" t="s">
        <v>192</v>
      </c>
      <c r="C96" s="275" t="s">
        <v>206</v>
      </c>
      <c r="D96" s="276">
        <v>896.49834664499997</v>
      </c>
      <c r="E96" s="276">
        <v>896.49834664499997</v>
      </c>
      <c r="F96" s="277">
        <f t="shared" si="4"/>
        <v>0</v>
      </c>
      <c r="G96" s="276">
        <v>896.49834664499997</v>
      </c>
      <c r="H96" s="278">
        <f t="shared" si="5"/>
        <v>-2.589430891930533E-13</v>
      </c>
      <c r="I96" s="278">
        <f t="shared" si="3"/>
        <v>-2.8883833435064984E-14</v>
      </c>
      <c r="J96" s="279"/>
      <c r="K96" s="276">
        <v>0</v>
      </c>
      <c r="L96" s="276">
        <v>-2.589430891930533E-13</v>
      </c>
    </row>
    <row r="97" spans="1:12" s="63" customFormat="1" ht="18" customHeight="1" x14ac:dyDescent="0.25">
      <c r="A97" s="281">
        <v>90</v>
      </c>
      <c r="B97" s="282" t="s">
        <v>192</v>
      </c>
      <c r="C97" s="275" t="s">
        <v>207</v>
      </c>
      <c r="D97" s="276">
        <v>244.89695999999998</v>
      </c>
      <c r="E97" s="276">
        <v>244.89695999999998</v>
      </c>
      <c r="F97" s="277">
        <f t="shared" si="4"/>
        <v>0</v>
      </c>
      <c r="G97" s="276">
        <v>244.89695999999998</v>
      </c>
      <c r="H97" s="278">
        <f t="shared" si="5"/>
        <v>-3.2367886149131662E-14</v>
      </c>
      <c r="I97" s="278">
        <f t="shared" si="3"/>
        <v>-1.3216940769347102E-14</v>
      </c>
      <c r="J97" s="279"/>
      <c r="K97" s="276">
        <v>0</v>
      </c>
      <c r="L97" s="276">
        <v>-3.2367886149131662E-14</v>
      </c>
    </row>
    <row r="98" spans="1:12" s="63" customFormat="1" ht="18" customHeight="1" x14ac:dyDescent="0.25">
      <c r="A98" s="245">
        <v>91</v>
      </c>
      <c r="B98" s="239" t="s">
        <v>192</v>
      </c>
      <c r="C98" s="275" t="s">
        <v>208</v>
      </c>
      <c r="D98" s="276">
        <v>209.83039353468402</v>
      </c>
      <c r="E98" s="276">
        <v>209.83039399505748</v>
      </c>
      <c r="F98" s="277">
        <f t="shared" si="4"/>
        <v>2.1940265071407339E-7</v>
      </c>
      <c r="G98" s="276">
        <v>209.8303938885</v>
      </c>
      <c r="H98" s="278">
        <f t="shared" si="5"/>
        <v>-3.2367886149131662E-14</v>
      </c>
      <c r="I98" s="278">
        <f t="shared" si="3"/>
        <v>-1.5425737679305926E-14</v>
      </c>
      <c r="J98" s="274"/>
      <c r="K98" s="276">
        <v>0</v>
      </c>
      <c r="L98" s="276">
        <v>-3.2367886149131662E-14</v>
      </c>
    </row>
    <row r="99" spans="1:12" s="63" customFormat="1" ht="18" customHeight="1" x14ac:dyDescent="0.25">
      <c r="A99" s="281">
        <v>92</v>
      </c>
      <c r="B99" s="282" t="s">
        <v>192</v>
      </c>
      <c r="C99" s="275" t="s">
        <v>209</v>
      </c>
      <c r="D99" s="276">
        <v>589.47448980109118</v>
      </c>
      <c r="E99" s="276">
        <v>589.47448976488135</v>
      </c>
      <c r="F99" s="277">
        <f t="shared" si="4"/>
        <v>-6.1427272157743573E-9</v>
      </c>
      <c r="G99" s="276">
        <v>589.47448997800007</v>
      </c>
      <c r="H99" s="278">
        <f t="shared" si="5"/>
        <v>1.2947154459652665E-13</v>
      </c>
      <c r="I99" s="278">
        <f t="shared" si="3"/>
        <v>2.1963892728957255E-14</v>
      </c>
      <c r="J99" s="279"/>
      <c r="K99" s="276">
        <v>0</v>
      </c>
      <c r="L99" s="276">
        <v>1.2947154459652665E-13</v>
      </c>
    </row>
    <row r="100" spans="1:12" s="63" customFormat="1" ht="18" customHeight="1" x14ac:dyDescent="0.25">
      <c r="A100" s="281">
        <v>93</v>
      </c>
      <c r="B100" s="282" t="s">
        <v>192</v>
      </c>
      <c r="C100" s="275" t="s">
        <v>210</v>
      </c>
      <c r="D100" s="276">
        <v>316.48699207859113</v>
      </c>
      <c r="E100" s="276">
        <v>316.48699257517433</v>
      </c>
      <c r="F100" s="277">
        <f t="shared" si="4"/>
        <v>1.5690477539465064E-7</v>
      </c>
      <c r="G100" s="276">
        <v>316.48699225550001</v>
      </c>
      <c r="H100" s="278">
        <f t="shared" si="5"/>
        <v>0</v>
      </c>
      <c r="I100" s="278">
        <f t="shared" si="3"/>
        <v>0</v>
      </c>
      <c r="J100" s="279"/>
      <c r="K100" s="276">
        <v>0</v>
      </c>
      <c r="L100" s="276">
        <v>0</v>
      </c>
    </row>
    <row r="101" spans="1:12" s="63" customFormat="1" ht="18" customHeight="1" x14ac:dyDescent="0.25">
      <c r="A101" s="281">
        <v>94</v>
      </c>
      <c r="B101" s="282" t="s">
        <v>192</v>
      </c>
      <c r="C101" s="275" t="s">
        <v>211</v>
      </c>
      <c r="D101" s="276">
        <v>105.50248499999999</v>
      </c>
      <c r="E101" s="276">
        <v>105.50248499999999</v>
      </c>
      <c r="F101" s="277">
        <f t="shared" si="4"/>
        <v>0</v>
      </c>
      <c r="G101" s="276">
        <v>105.50248499999999</v>
      </c>
      <c r="H101" s="278">
        <f t="shared" si="5"/>
        <v>0</v>
      </c>
      <c r="I101" s="278">
        <f t="shared" si="3"/>
        <v>0</v>
      </c>
      <c r="J101" s="279"/>
      <c r="K101" s="276">
        <v>0</v>
      </c>
      <c r="L101" s="276">
        <v>0</v>
      </c>
    </row>
    <row r="102" spans="1:12" s="63" customFormat="1" ht="18" customHeight="1" x14ac:dyDescent="0.25">
      <c r="A102" s="281">
        <v>95</v>
      </c>
      <c r="B102" s="282" t="s">
        <v>129</v>
      </c>
      <c r="C102" s="275" t="s">
        <v>212</v>
      </c>
      <c r="D102" s="276">
        <v>140.37643163499999</v>
      </c>
      <c r="E102" s="276">
        <v>140.37643163499999</v>
      </c>
      <c r="F102" s="277">
        <f t="shared" si="4"/>
        <v>0</v>
      </c>
      <c r="G102" s="276">
        <v>140.37643163499999</v>
      </c>
      <c r="H102" s="278">
        <f t="shared" si="5"/>
        <v>3.2367886149131662E-14</v>
      </c>
      <c r="I102" s="278">
        <f t="shared" si="3"/>
        <v>2.3057920601154098E-14</v>
      </c>
      <c r="J102" s="279"/>
      <c r="K102" s="276">
        <v>0</v>
      </c>
      <c r="L102" s="276">
        <v>3.2367886149131662E-14</v>
      </c>
    </row>
    <row r="103" spans="1:12" s="63" customFormat="1" ht="18" customHeight="1" x14ac:dyDescent="0.25">
      <c r="A103" s="281">
        <v>98</v>
      </c>
      <c r="B103" s="282" t="s">
        <v>129</v>
      </c>
      <c r="C103" s="275" t="s">
        <v>213</v>
      </c>
      <c r="D103" s="276">
        <v>63.399595202184386</v>
      </c>
      <c r="E103" s="276">
        <v>63.399595129765949</v>
      </c>
      <c r="F103" s="277">
        <f t="shared" si="4"/>
        <v>-1.1422540069361276E-7</v>
      </c>
      <c r="G103" s="276">
        <v>63.399595555999994</v>
      </c>
      <c r="H103" s="278">
        <f t="shared" si="5"/>
        <v>0</v>
      </c>
      <c r="I103" s="278">
        <f t="shared" si="3"/>
        <v>0</v>
      </c>
      <c r="J103" s="279"/>
      <c r="K103" s="276">
        <v>0</v>
      </c>
      <c r="L103" s="276">
        <v>0</v>
      </c>
    </row>
    <row r="104" spans="1:12" s="63" customFormat="1" ht="18" customHeight="1" x14ac:dyDescent="0.25">
      <c r="A104" s="281">
        <v>99</v>
      </c>
      <c r="B104" s="282" t="s">
        <v>129</v>
      </c>
      <c r="C104" s="275" t="s">
        <v>214</v>
      </c>
      <c r="D104" s="276">
        <v>816.59621291140706</v>
      </c>
      <c r="E104" s="276">
        <v>816.59621241482375</v>
      </c>
      <c r="F104" s="277">
        <f t="shared" si="4"/>
        <v>-6.0811373714386718E-8</v>
      </c>
      <c r="G104" s="276">
        <v>816.59621273449989</v>
      </c>
      <c r="H104" s="278">
        <f t="shared" si="5"/>
        <v>-1.2947154459652665E-13</v>
      </c>
      <c r="I104" s="278">
        <f t="shared" si="3"/>
        <v>-1.5855026343271385E-14</v>
      </c>
      <c r="J104" s="279"/>
      <c r="K104" s="276">
        <v>0</v>
      </c>
      <c r="L104" s="276">
        <v>-1.2947154459652665E-13</v>
      </c>
    </row>
    <row r="105" spans="1:12" s="63" customFormat="1" ht="18" customHeight="1" x14ac:dyDescent="0.25">
      <c r="A105" s="281">
        <v>100</v>
      </c>
      <c r="B105" s="282" t="s">
        <v>215</v>
      </c>
      <c r="C105" s="275" t="s">
        <v>216</v>
      </c>
      <c r="D105" s="276">
        <v>1450.7793395424999</v>
      </c>
      <c r="E105" s="276">
        <v>1450.7793400752912</v>
      </c>
      <c r="F105" s="277">
        <f t="shared" si="4"/>
        <v>3.6724486562889069E-8</v>
      </c>
      <c r="G105" s="276">
        <v>1450.7793395424999</v>
      </c>
      <c r="H105" s="278">
        <f t="shared" si="5"/>
        <v>0</v>
      </c>
      <c r="I105" s="278">
        <f t="shared" si="3"/>
        <v>0</v>
      </c>
      <c r="J105" s="279"/>
      <c r="K105" s="276">
        <v>0</v>
      </c>
      <c r="L105" s="276">
        <v>0</v>
      </c>
    </row>
    <row r="106" spans="1:12" s="63" customFormat="1" ht="18" customHeight="1" x14ac:dyDescent="0.25">
      <c r="A106" s="281">
        <v>101</v>
      </c>
      <c r="B106" s="282" t="s">
        <v>215</v>
      </c>
      <c r="C106" s="275" t="s">
        <v>217</v>
      </c>
      <c r="D106" s="276">
        <v>508.08220179749998</v>
      </c>
      <c r="E106" s="276">
        <v>508.08220233029112</v>
      </c>
      <c r="F106" s="277">
        <f t="shared" si="4"/>
        <v>1.0486319013125467E-7</v>
      </c>
      <c r="G106" s="276">
        <v>508.08220179749998</v>
      </c>
      <c r="H106" s="278">
        <f t="shared" si="5"/>
        <v>-1.9420731689478997E-13</v>
      </c>
      <c r="I106" s="278">
        <f t="shared" si="3"/>
        <v>-3.8223601614870345E-14</v>
      </c>
      <c r="J106" s="279"/>
      <c r="K106" s="276">
        <v>0</v>
      </c>
      <c r="L106" s="276">
        <v>-1.9420731689478997E-13</v>
      </c>
    </row>
    <row r="107" spans="1:12" s="63" customFormat="1" ht="18" customHeight="1" x14ac:dyDescent="0.25">
      <c r="A107" s="281">
        <v>102</v>
      </c>
      <c r="B107" s="282" t="s">
        <v>215</v>
      </c>
      <c r="C107" s="275" t="s">
        <v>218</v>
      </c>
      <c r="D107" s="276">
        <v>351.48311387109112</v>
      </c>
      <c r="E107" s="276">
        <v>351.48311383488135</v>
      </c>
      <c r="F107" s="277">
        <f t="shared" si="4"/>
        <v>-1.030198859552911E-8</v>
      </c>
      <c r="G107" s="276">
        <v>351.483114048</v>
      </c>
      <c r="H107" s="278">
        <f t="shared" si="5"/>
        <v>0</v>
      </c>
      <c r="I107" s="278">
        <f t="shared" si="3"/>
        <v>0</v>
      </c>
      <c r="J107" s="279"/>
      <c r="K107" s="276">
        <v>0</v>
      </c>
      <c r="L107" s="276">
        <v>0</v>
      </c>
    </row>
    <row r="108" spans="1:12" s="63" customFormat="1" ht="18" customHeight="1" x14ac:dyDescent="0.25">
      <c r="A108" s="281">
        <v>103</v>
      </c>
      <c r="B108" s="282" t="s">
        <v>237</v>
      </c>
      <c r="C108" s="275" t="s">
        <v>219</v>
      </c>
      <c r="D108" s="276">
        <v>121.9228259910922</v>
      </c>
      <c r="E108" s="276">
        <v>121.92282595488297</v>
      </c>
      <c r="F108" s="277">
        <f t="shared" si="4"/>
        <v>-2.9698483672291331E-8</v>
      </c>
      <c r="G108" s="276">
        <v>121.92282616799999</v>
      </c>
      <c r="H108" s="278">
        <f t="shared" si="5"/>
        <v>3.2367886149131662E-14</v>
      </c>
      <c r="I108" s="278">
        <f t="shared" si="3"/>
        <v>2.6547847702537066E-14</v>
      </c>
      <c r="J108" s="279"/>
      <c r="K108" s="276">
        <v>0</v>
      </c>
      <c r="L108" s="276">
        <v>3.2367886149131662E-14</v>
      </c>
    </row>
    <row r="109" spans="1:12" s="63" customFormat="1" ht="18" customHeight="1" x14ac:dyDescent="0.25">
      <c r="A109" s="281">
        <v>104</v>
      </c>
      <c r="B109" s="282" t="s">
        <v>215</v>
      </c>
      <c r="C109" s="275" t="s">
        <v>220</v>
      </c>
      <c r="D109" s="276">
        <v>3394.3685492328068</v>
      </c>
      <c r="E109" s="276">
        <v>3394.3685493052189</v>
      </c>
      <c r="F109" s="277">
        <f t="shared" si="4"/>
        <v>2.1332908772819792E-9</v>
      </c>
      <c r="G109" s="276">
        <v>3394.3685488789997</v>
      </c>
      <c r="H109" s="278">
        <f t="shared" si="5"/>
        <v>149.98817473293803</v>
      </c>
      <c r="I109" s="278">
        <f t="shared" si="3"/>
        <v>4.4187356957345889</v>
      </c>
      <c r="J109" s="279"/>
      <c r="K109" s="276">
        <v>0</v>
      </c>
      <c r="L109" s="276">
        <v>149.98817473293803</v>
      </c>
    </row>
    <row r="110" spans="1:12" s="63" customFormat="1" ht="18" customHeight="1" x14ac:dyDescent="0.25">
      <c r="A110" s="281">
        <v>105</v>
      </c>
      <c r="B110" s="282" t="s">
        <v>215</v>
      </c>
      <c r="C110" s="275" t="s">
        <v>545</v>
      </c>
      <c r="D110" s="276">
        <v>1848.7459740263942</v>
      </c>
      <c r="E110" s="276">
        <v>1848.7459735298219</v>
      </c>
      <c r="F110" s="277">
        <f t="shared" si="4"/>
        <v>-2.6859950708058022E-8</v>
      </c>
      <c r="G110" s="276">
        <v>1848.7459738494999</v>
      </c>
      <c r="H110" s="278">
        <f t="shared" si="5"/>
        <v>0</v>
      </c>
      <c r="I110" s="278">
        <f t="shared" si="3"/>
        <v>0</v>
      </c>
      <c r="J110" s="279"/>
      <c r="K110" s="276">
        <v>0</v>
      </c>
      <c r="L110" s="276">
        <v>0</v>
      </c>
    </row>
    <row r="111" spans="1:12" s="63" customFormat="1" ht="18" customHeight="1" x14ac:dyDescent="0.25">
      <c r="A111" s="281">
        <v>106</v>
      </c>
      <c r="B111" s="282" t="s">
        <v>115</v>
      </c>
      <c r="C111" s="275" t="s">
        <v>222</v>
      </c>
      <c r="D111" s="276">
        <v>1357.4336015900001</v>
      </c>
      <c r="E111" s="276">
        <v>1357.4336015900001</v>
      </c>
      <c r="F111" s="277">
        <f t="shared" si="4"/>
        <v>0</v>
      </c>
      <c r="G111" s="276">
        <v>1357.4336015900001</v>
      </c>
      <c r="H111" s="278">
        <f t="shared" si="5"/>
        <v>0</v>
      </c>
      <c r="I111" s="278">
        <f t="shared" si="3"/>
        <v>0</v>
      </c>
      <c r="J111" s="279"/>
      <c r="K111" s="276">
        <v>0</v>
      </c>
      <c r="L111" s="276">
        <v>0</v>
      </c>
    </row>
    <row r="112" spans="1:12" s="63" customFormat="1" ht="18" customHeight="1" x14ac:dyDescent="0.25">
      <c r="A112" s="281">
        <v>107</v>
      </c>
      <c r="B112" s="282" t="s">
        <v>117</v>
      </c>
      <c r="C112" s="275" t="s">
        <v>223</v>
      </c>
      <c r="D112" s="276">
        <v>1102.231781853591</v>
      </c>
      <c r="E112" s="276">
        <v>1102.2317823501742</v>
      </c>
      <c r="F112" s="277">
        <f t="shared" si="4"/>
        <v>4.5052516384203045E-8</v>
      </c>
      <c r="G112" s="276">
        <v>1102.2317820305</v>
      </c>
      <c r="H112" s="278">
        <f t="shared" si="5"/>
        <v>0</v>
      </c>
      <c r="I112" s="278">
        <f t="shared" si="3"/>
        <v>0</v>
      </c>
      <c r="J112" s="279"/>
      <c r="K112" s="276">
        <v>0</v>
      </c>
      <c r="L112" s="276">
        <v>0</v>
      </c>
    </row>
    <row r="113" spans="1:12" s="63" customFormat="1" ht="18" customHeight="1" x14ac:dyDescent="0.25">
      <c r="A113" s="281">
        <v>108</v>
      </c>
      <c r="B113" s="282" t="s">
        <v>546</v>
      </c>
      <c r="C113" s="275" t="s">
        <v>224</v>
      </c>
      <c r="D113" s="276">
        <v>624.29697927390703</v>
      </c>
      <c r="E113" s="276">
        <v>624.29697931011674</v>
      </c>
      <c r="F113" s="277">
        <f t="shared" si="4"/>
        <v>5.8000750868814066E-9</v>
      </c>
      <c r="G113" s="276">
        <v>624.29697909699996</v>
      </c>
      <c r="H113" s="278">
        <f t="shared" si="5"/>
        <v>0</v>
      </c>
      <c r="I113" s="278">
        <f t="shared" si="3"/>
        <v>0</v>
      </c>
      <c r="J113" s="279"/>
      <c r="K113" s="276">
        <v>0</v>
      </c>
      <c r="L113" s="276">
        <v>0</v>
      </c>
    </row>
    <row r="114" spans="1:12" s="63" customFormat="1" ht="18" customHeight="1" x14ac:dyDescent="0.25">
      <c r="A114" s="281">
        <v>110</v>
      </c>
      <c r="B114" s="282" t="s">
        <v>192</v>
      </c>
      <c r="C114" s="275" t="s">
        <v>225</v>
      </c>
      <c r="D114" s="276">
        <v>95.68331934609219</v>
      </c>
      <c r="E114" s="276">
        <v>95.683319309882961</v>
      </c>
      <c r="F114" s="277">
        <f t="shared" si="4"/>
        <v>-3.7842781352992461E-8</v>
      </c>
      <c r="G114" s="276">
        <v>95.683319522999994</v>
      </c>
      <c r="H114" s="278">
        <f t="shared" si="5"/>
        <v>1.6183943074565831E-14</v>
      </c>
      <c r="I114" s="278">
        <f t="shared" si="3"/>
        <v>1.6914069444175542E-14</v>
      </c>
      <c r="J114" s="279"/>
      <c r="K114" s="276">
        <v>0</v>
      </c>
      <c r="L114" s="276">
        <v>1.6183943074565831E-14</v>
      </c>
    </row>
    <row r="115" spans="1:12" s="63" customFormat="1" ht="18" customHeight="1" x14ac:dyDescent="0.25">
      <c r="A115" s="281">
        <v>111</v>
      </c>
      <c r="B115" s="282" t="s">
        <v>200</v>
      </c>
      <c r="C115" s="275" t="s">
        <v>226</v>
      </c>
      <c r="D115" s="276">
        <v>573.49596534359102</v>
      </c>
      <c r="E115" s="276">
        <v>573.49596584017434</v>
      </c>
      <c r="F115" s="277">
        <f t="shared" si="4"/>
        <v>8.6588798353659513E-8</v>
      </c>
      <c r="G115" s="276">
        <v>573.49596552049991</v>
      </c>
      <c r="H115" s="278">
        <f t="shared" si="5"/>
        <v>-1.2947154459652665E-13</v>
      </c>
      <c r="I115" s="278">
        <f t="shared" si="3"/>
        <v>-2.2575842256684441E-14</v>
      </c>
      <c r="J115" s="279"/>
      <c r="K115" s="276">
        <v>0</v>
      </c>
      <c r="L115" s="276">
        <v>-1.2947154459652665E-13</v>
      </c>
    </row>
    <row r="116" spans="1:12" s="63" customFormat="1" ht="18" customHeight="1" x14ac:dyDescent="0.25">
      <c r="A116" s="281">
        <v>112</v>
      </c>
      <c r="B116" s="282" t="s">
        <v>200</v>
      </c>
      <c r="C116" s="275" t="s">
        <v>227</v>
      </c>
      <c r="D116" s="276">
        <v>249.44805294749997</v>
      </c>
      <c r="E116" s="276">
        <v>249.44805348029118</v>
      </c>
      <c r="F116" s="277">
        <f t="shared" si="4"/>
        <v>2.1358803792281833E-7</v>
      </c>
      <c r="G116" s="276">
        <v>249.44805294749997</v>
      </c>
      <c r="H116" s="278">
        <f t="shared" si="5"/>
        <v>0</v>
      </c>
      <c r="I116" s="278">
        <f t="shared" si="3"/>
        <v>0</v>
      </c>
      <c r="J116" s="279"/>
      <c r="K116" s="276">
        <v>0</v>
      </c>
      <c r="L116" s="276">
        <v>0</v>
      </c>
    </row>
    <row r="117" spans="1:12" s="63" customFormat="1" ht="18" customHeight="1" x14ac:dyDescent="0.25">
      <c r="A117" s="281">
        <v>113</v>
      </c>
      <c r="B117" s="282" t="s">
        <v>200</v>
      </c>
      <c r="C117" s="275" t="s">
        <v>228</v>
      </c>
      <c r="D117" s="276">
        <v>653.21923736390704</v>
      </c>
      <c r="E117" s="276">
        <v>653.21923740011675</v>
      </c>
      <c r="F117" s="277">
        <f t="shared" si="4"/>
        <v>5.5432707313229912E-9</v>
      </c>
      <c r="G117" s="276">
        <v>653.21923718699998</v>
      </c>
      <c r="H117" s="278">
        <f t="shared" si="5"/>
        <v>0</v>
      </c>
      <c r="I117" s="278">
        <f t="shared" si="3"/>
        <v>0</v>
      </c>
      <c r="J117" s="279"/>
      <c r="K117" s="276">
        <v>0</v>
      </c>
      <c r="L117" s="276">
        <v>0</v>
      </c>
    </row>
    <row r="118" spans="1:12" s="63" customFormat="1" ht="18" customHeight="1" x14ac:dyDescent="0.25">
      <c r="A118" s="281">
        <v>114</v>
      </c>
      <c r="B118" s="282" t="s">
        <v>192</v>
      </c>
      <c r="C118" s="275" t="s">
        <v>229</v>
      </c>
      <c r="D118" s="276">
        <v>556.66682500000002</v>
      </c>
      <c r="E118" s="276">
        <v>556.66682500000002</v>
      </c>
      <c r="F118" s="277">
        <f t="shared" si="4"/>
        <v>0</v>
      </c>
      <c r="G118" s="276">
        <v>556.66682500000002</v>
      </c>
      <c r="H118" s="278">
        <f t="shared" si="5"/>
        <v>0</v>
      </c>
      <c r="I118" s="278">
        <f t="shared" si="3"/>
        <v>0</v>
      </c>
      <c r="J118" s="279"/>
      <c r="K118" s="276">
        <v>0</v>
      </c>
      <c r="L118" s="276">
        <v>0</v>
      </c>
    </row>
    <row r="119" spans="1:12" s="63" customFormat="1" ht="18" customHeight="1" x14ac:dyDescent="0.25">
      <c r="A119" s="281">
        <v>117</v>
      </c>
      <c r="B119" s="282" t="s">
        <v>192</v>
      </c>
      <c r="C119" s="275" t="s">
        <v>230</v>
      </c>
      <c r="D119" s="276">
        <v>805.39030000000002</v>
      </c>
      <c r="E119" s="276">
        <v>805.39030000000002</v>
      </c>
      <c r="F119" s="277">
        <f t="shared" si="4"/>
        <v>0</v>
      </c>
      <c r="G119" s="276">
        <v>805.39030000000002</v>
      </c>
      <c r="H119" s="278">
        <f t="shared" si="5"/>
        <v>1.2947154459652665E-13</v>
      </c>
      <c r="I119" s="278">
        <f t="shared" si="3"/>
        <v>1.6075627505884619E-14</v>
      </c>
      <c r="J119" s="279"/>
      <c r="K119" s="276">
        <v>0</v>
      </c>
      <c r="L119" s="276">
        <v>1.2947154459652665E-13</v>
      </c>
    </row>
    <row r="120" spans="1:12" s="63" customFormat="1" ht="18" customHeight="1" x14ac:dyDescent="0.25">
      <c r="A120" s="281">
        <v>118</v>
      </c>
      <c r="B120" s="282" t="s">
        <v>192</v>
      </c>
      <c r="C120" s="275" t="s">
        <v>231</v>
      </c>
      <c r="D120" s="276">
        <v>375.79903160249995</v>
      </c>
      <c r="E120" s="276">
        <v>375.79903213529116</v>
      </c>
      <c r="F120" s="277">
        <f t="shared" si="4"/>
        <v>1.4177557261518814E-7</v>
      </c>
      <c r="G120" s="276">
        <v>375.79903160249995</v>
      </c>
      <c r="H120" s="278">
        <f t="shared" si="5"/>
        <v>-6.4735772298263324E-14</v>
      </c>
      <c r="I120" s="278">
        <f t="shared" si="3"/>
        <v>-1.7226167914918377E-14</v>
      </c>
      <c r="J120" s="279"/>
      <c r="K120" s="276">
        <v>0</v>
      </c>
      <c r="L120" s="276">
        <v>-6.4735772298263324E-14</v>
      </c>
    </row>
    <row r="121" spans="1:12" s="63" customFormat="1" ht="18" customHeight="1" x14ac:dyDescent="0.25">
      <c r="A121" s="281">
        <v>122</v>
      </c>
      <c r="B121" s="282" t="s">
        <v>129</v>
      </c>
      <c r="C121" s="275" t="s">
        <v>232</v>
      </c>
      <c r="D121" s="276">
        <v>196.87731298031414</v>
      </c>
      <c r="E121" s="276">
        <v>196.87731251994066</v>
      </c>
      <c r="F121" s="277">
        <f t="shared" si="4"/>
        <v>-2.3383775271668128E-7</v>
      </c>
      <c r="G121" s="276">
        <v>196.87731262650001</v>
      </c>
      <c r="H121" s="278">
        <f t="shared" si="5"/>
        <v>-6.4735772298263324E-14</v>
      </c>
      <c r="I121" s="278">
        <f t="shared" si="3"/>
        <v>-3.2881275891911912E-14</v>
      </c>
      <c r="J121" s="279"/>
      <c r="K121" s="276">
        <v>0</v>
      </c>
      <c r="L121" s="276">
        <v>-6.4735772298263324E-14</v>
      </c>
    </row>
    <row r="122" spans="1:12" s="63" customFormat="1" ht="18" customHeight="1" x14ac:dyDescent="0.25">
      <c r="A122" s="281">
        <v>123</v>
      </c>
      <c r="B122" s="282" t="s">
        <v>233</v>
      </c>
      <c r="C122" s="275" t="s">
        <v>234</v>
      </c>
      <c r="D122" s="276">
        <v>96.540750603907611</v>
      </c>
      <c r="E122" s="276">
        <v>96.54075064011684</v>
      </c>
      <c r="F122" s="277">
        <f t="shared" si="4"/>
        <v>3.7506680428123218E-8</v>
      </c>
      <c r="G122" s="276">
        <v>96.540750426999992</v>
      </c>
      <c r="H122" s="278">
        <f t="shared" si="5"/>
        <v>-1.6183943074565831E-14</v>
      </c>
      <c r="I122" s="278">
        <f t="shared" si="3"/>
        <v>-1.6763846321121004E-14</v>
      </c>
      <c r="J122" s="279"/>
      <c r="K122" s="276">
        <v>0</v>
      </c>
      <c r="L122" s="276">
        <v>-1.6183943074565831E-14</v>
      </c>
    </row>
    <row r="123" spans="1:12" s="63" customFormat="1" ht="18" customHeight="1" x14ac:dyDescent="0.25">
      <c r="A123" s="281">
        <v>124</v>
      </c>
      <c r="B123" s="282" t="s">
        <v>233</v>
      </c>
      <c r="C123" s="275" t="s">
        <v>235</v>
      </c>
      <c r="D123" s="276">
        <v>980.3646411203141</v>
      </c>
      <c r="E123" s="276">
        <v>980.36464065994073</v>
      </c>
      <c r="F123" s="277">
        <f t="shared" si="4"/>
        <v>-4.6959399924162426E-8</v>
      </c>
      <c r="G123" s="276">
        <v>980.36464076649986</v>
      </c>
      <c r="H123" s="278">
        <f t="shared" si="5"/>
        <v>-2.589430891930533E-13</v>
      </c>
      <c r="I123" s="278">
        <f t="shared" si="3"/>
        <v>-2.6412936417080851E-14</v>
      </c>
      <c r="J123" s="279"/>
      <c r="K123" s="276">
        <v>0</v>
      </c>
      <c r="L123" s="276">
        <v>-2.589430891930533E-13</v>
      </c>
    </row>
    <row r="124" spans="1:12" s="63" customFormat="1" ht="18" customHeight="1" x14ac:dyDescent="0.25">
      <c r="A124" s="281">
        <v>126</v>
      </c>
      <c r="B124" s="282" t="s">
        <v>215</v>
      </c>
      <c r="C124" s="275" t="s">
        <v>236</v>
      </c>
      <c r="D124" s="276">
        <v>1539.437086241091</v>
      </c>
      <c r="E124" s="276">
        <v>1539.4370862048813</v>
      </c>
      <c r="F124" s="277">
        <f t="shared" si="4"/>
        <v>-2.35213803989609E-9</v>
      </c>
      <c r="G124" s="276">
        <v>1539.4370864179998</v>
      </c>
      <c r="H124" s="278">
        <f t="shared" si="5"/>
        <v>-2.589430891930533E-13</v>
      </c>
      <c r="I124" s="278">
        <f t="shared" si="3"/>
        <v>-1.6820634731583372E-14</v>
      </c>
      <c r="J124" s="279"/>
      <c r="K124" s="276">
        <v>0</v>
      </c>
      <c r="L124" s="276">
        <v>-2.589430891930533E-13</v>
      </c>
    </row>
    <row r="125" spans="1:12" s="63" customFormat="1" ht="18" customHeight="1" x14ac:dyDescent="0.25">
      <c r="A125" s="281">
        <v>127</v>
      </c>
      <c r="B125" s="282" t="s">
        <v>237</v>
      </c>
      <c r="C125" s="275" t="s">
        <v>238</v>
      </c>
      <c r="D125" s="276">
        <v>1298.392534346407</v>
      </c>
      <c r="E125" s="276">
        <v>1298.3925338498238</v>
      </c>
      <c r="F125" s="277">
        <f t="shared" si="4"/>
        <v>-3.8246000144681602E-8</v>
      </c>
      <c r="G125" s="276">
        <v>1298.3925341694999</v>
      </c>
      <c r="H125" s="278">
        <f t="shared" si="5"/>
        <v>-5.1788617838610659E-13</v>
      </c>
      <c r="I125" s="278">
        <f t="shared" si="3"/>
        <v>-3.988671876066155E-14</v>
      </c>
      <c r="J125" s="279"/>
      <c r="K125" s="276">
        <v>0</v>
      </c>
      <c r="L125" s="276">
        <v>-5.1788617838610659E-13</v>
      </c>
    </row>
    <row r="126" spans="1:12" s="63" customFormat="1" ht="18" customHeight="1" x14ac:dyDescent="0.25">
      <c r="A126" s="281">
        <v>128</v>
      </c>
      <c r="B126" s="282" t="s">
        <v>215</v>
      </c>
      <c r="C126" s="275" t="s">
        <v>239</v>
      </c>
      <c r="D126" s="276">
        <v>1210.840468267814</v>
      </c>
      <c r="E126" s="276">
        <v>1210.8404683402337</v>
      </c>
      <c r="F126" s="277">
        <f t="shared" si="4"/>
        <v>5.9809508456964977E-9</v>
      </c>
      <c r="G126" s="276">
        <v>1210.8404679139999</v>
      </c>
      <c r="H126" s="278">
        <f t="shared" si="5"/>
        <v>-2.589430891930533E-13</v>
      </c>
      <c r="I126" s="278">
        <f t="shared" si="3"/>
        <v>-2.1385400964340163E-14</v>
      </c>
      <c r="J126" s="279"/>
      <c r="K126" s="276">
        <v>0</v>
      </c>
      <c r="L126" s="276">
        <v>-2.589430891930533E-13</v>
      </c>
    </row>
    <row r="127" spans="1:12" s="63" customFormat="1" ht="18" customHeight="1" x14ac:dyDescent="0.25">
      <c r="A127" s="281">
        <v>130</v>
      </c>
      <c r="B127" s="282" t="s">
        <v>215</v>
      </c>
      <c r="C127" s="275" t="s">
        <v>240</v>
      </c>
      <c r="D127" s="276">
        <v>1671.7154825799998</v>
      </c>
      <c r="E127" s="276">
        <v>1671.7154825799998</v>
      </c>
      <c r="F127" s="277">
        <f t="shared" si="4"/>
        <v>0</v>
      </c>
      <c r="G127" s="276">
        <v>1671.7154825799998</v>
      </c>
      <c r="H127" s="278">
        <f t="shared" si="5"/>
        <v>31.679909553112328</v>
      </c>
      <c r="I127" s="278">
        <f t="shared" si="3"/>
        <v>1.8950539061958043</v>
      </c>
      <c r="J127" s="283"/>
      <c r="K127" s="276">
        <v>0</v>
      </c>
      <c r="L127" s="276">
        <v>31.679909553112328</v>
      </c>
    </row>
    <row r="128" spans="1:12" s="63" customFormat="1" ht="18" customHeight="1" x14ac:dyDescent="0.25">
      <c r="A128" s="281">
        <v>132</v>
      </c>
      <c r="B128" s="282" t="s">
        <v>241</v>
      </c>
      <c r="C128" s="275" t="s">
        <v>242</v>
      </c>
      <c r="D128" s="276">
        <v>1989.204712</v>
      </c>
      <c r="E128" s="276">
        <v>1989.204712</v>
      </c>
      <c r="F128" s="277">
        <f t="shared" si="4"/>
        <v>0</v>
      </c>
      <c r="G128" s="276">
        <v>1989.204712</v>
      </c>
      <c r="H128" s="278">
        <f t="shared" si="5"/>
        <v>1.5536585351583198E-12</v>
      </c>
      <c r="I128" s="278">
        <f t="shared" si="3"/>
        <v>7.810450708193977E-14</v>
      </c>
      <c r="J128" s="283"/>
      <c r="K128" s="276">
        <v>0</v>
      </c>
      <c r="L128" s="276">
        <v>1.5536585351583198E-12</v>
      </c>
    </row>
    <row r="129" spans="1:12" s="63" customFormat="1" ht="18" customHeight="1" x14ac:dyDescent="0.25">
      <c r="A129" s="281">
        <v>136</v>
      </c>
      <c r="B129" s="282" t="s">
        <v>546</v>
      </c>
      <c r="C129" s="275" t="s">
        <v>243</v>
      </c>
      <c r="D129" s="276">
        <v>123.93739503109219</v>
      </c>
      <c r="E129" s="276">
        <v>123.93739499488298</v>
      </c>
      <c r="F129" s="277">
        <f t="shared" si="4"/>
        <v>-2.9215726726761204E-8</v>
      </c>
      <c r="G129" s="276">
        <v>123.937395208</v>
      </c>
      <c r="H129" s="278">
        <f t="shared" si="5"/>
        <v>-3.2367886149131662E-14</v>
      </c>
      <c r="I129" s="278">
        <f t="shared" si="3"/>
        <v>-2.6116319574465832E-14</v>
      </c>
      <c r="J129" s="283"/>
      <c r="K129" s="276">
        <v>0</v>
      </c>
      <c r="L129" s="276">
        <v>-3.2367886149131662E-14</v>
      </c>
    </row>
    <row r="130" spans="1:12" s="63" customFormat="1" ht="18" customHeight="1" x14ac:dyDescent="0.25">
      <c r="A130" s="281">
        <v>138</v>
      </c>
      <c r="B130" s="282" t="s">
        <v>129</v>
      </c>
      <c r="C130" s="275" t="s">
        <v>244</v>
      </c>
      <c r="D130" s="276">
        <v>163.22181947499999</v>
      </c>
      <c r="E130" s="276">
        <v>163.22181947499999</v>
      </c>
      <c r="F130" s="277">
        <f t="shared" si="4"/>
        <v>0</v>
      </c>
      <c r="G130" s="276">
        <v>163.22181947499999</v>
      </c>
      <c r="H130" s="278">
        <f t="shared" si="5"/>
        <v>-6.4735772298263324E-14</v>
      </c>
      <c r="I130" s="278">
        <f t="shared" si="3"/>
        <v>-3.9661224526527615E-14</v>
      </c>
      <c r="J130" s="283"/>
      <c r="K130" s="276">
        <v>0</v>
      </c>
      <c r="L130" s="276">
        <v>-6.4735772298263324E-14</v>
      </c>
    </row>
    <row r="131" spans="1:12" s="63" customFormat="1" ht="18" customHeight="1" x14ac:dyDescent="0.25">
      <c r="A131" s="281">
        <v>139</v>
      </c>
      <c r="B131" s="282" t="s">
        <v>129</v>
      </c>
      <c r="C131" s="275" t="s">
        <v>245</v>
      </c>
      <c r="D131" s="276">
        <v>218.13374886968401</v>
      </c>
      <c r="E131" s="276">
        <v>218.13374933005747</v>
      </c>
      <c r="F131" s="277">
        <f t="shared" si="4"/>
        <v>2.1105100245222275E-7</v>
      </c>
      <c r="G131" s="276">
        <v>218.13374922349996</v>
      </c>
      <c r="H131" s="278">
        <f t="shared" si="5"/>
        <v>3.2367886149131662E-14</v>
      </c>
      <c r="I131" s="278">
        <f t="shared" si="3"/>
        <v>1.4838550315364504E-14</v>
      </c>
      <c r="J131" s="283"/>
      <c r="K131" s="276">
        <v>0</v>
      </c>
      <c r="L131" s="276">
        <v>3.2367886149131662E-14</v>
      </c>
    </row>
    <row r="132" spans="1:12" s="63" customFormat="1" ht="18" customHeight="1" x14ac:dyDescent="0.25">
      <c r="A132" s="245">
        <v>140</v>
      </c>
      <c r="B132" s="239" t="s">
        <v>129</v>
      </c>
      <c r="C132" s="275" t="s">
        <v>246</v>
      </c>
      <c r="D132" s="276">
        <v>238.28417685968401</v>
      </c>
      <c r="E132" s="276">
        <v>238.28417732005747</v>
      </c>
      <c r="F132" s="277">
        <f t="shared" si="4"/>
        <v>1.932035473828364E-7</v>
      </c>
      <c r="G132" s="276">
        <v>238.28417721350002</v>
      </c>
      <c r="H132" s="278">
        <f t="shared" si="5"/>
        <v>8.095881467991429</v>
      </c>
      <c r="I132" s="278">
        <f t="shared" si="3"/>
        <v>3.3975740894945115</v>
      </c>
      <c r="J132" s="283"/>
      <c r="K132" s="276">
        <v>0</v>
      </c>
      <c r="L132" s="276">
        <v>8.095881467991429</v>
      </c>
    </row>
    <row r="133" spans="1:12" s="63" customFormat="1" ht="18" customHeight="1" x14ac:dyDescent="0.25">
      <c r="A133" s="281">
        <v>141</v>
      </c>
      <c r="B133" s="282" t="s">
        <v>129</v>
      </c>
      <c r="C133" s="275" t="s">
        <v>247</v>
      </c>
      <c r="D133" s="276">
        <v>211.81726589468403</v>
      </c>
      <c r="E133" s="276">
        <v>211.81726635505748</v>
      </c>
      <c r="F133" s="277">
        <f t="shared" si="4"/>
        <v>2.1734463473421783E-7</v>
      </c>
      <c r="G133" s="276">
        <v>211.8172662485</v>
      </c>
      <c r="H133" s="278">
        <f t="shared" si="5"/>
        <v>0</v>
      </c>
      <c r="I133" s="278">
        <f t="shared" si="3"/>
        <v>0</v>
      </c>
      <c r="J133" s="283"/>
      <c r="K133" s="276">
        <v>0</v>
      </c>
      <c r="L133" s="276">
        <v>0</v>
      </c>
    </row>
    <row r="134" spans="1:12" s="63" customFormat="1" ht="18" customHeight="1" x14ac:dyDescent="0.25">
      <c r="A134" s="281">
        <v>142</v>
      </c>
      <c r="B134" s="282" t="s">
        <v>215</v>
      </c>
      <c r="C134" s="275" t="s">
        <v>248</v>
      </c>
      <c r="D134" s="276">
        <v>759.54021356859107</v>
      </c>
      <c r="E134" s="276">
        <v>759.54021406517427</v>
      </c>
      <c r="F134" s="277">
        <f t="shared" si="4"/>
        <v>6.5379452962588402E-8</v>
      </c>
      <c r="G134" s="276">
        <v>759.54021374549995</v>
      </c>
      <c r="H134" s="278">
        <f t="shared" si="5"/>
        <v>-2.589430891930533E-13</v>
      </c>
      <c r="I134" s="278">
        <f t="shared" si="3"/>
        <v>-3.409208418434498E-14</v>
      </c>
      <c r="J134" s="283"/>
      <c r="K134" s="276">
        <v>0</v>
      </c>
      <c r="L134" s="276">
        <v>-2.589430891930533E-13</v>
      </c>
    </row>
    <row r="135" spans="1:12" s="63" customFormat="1" ht="18" customHeight="1" x14ac:dyDescent="0.25">
      <c r="A135" s="281">
        <v>143</v>
      </c>
      <c r="B135" s="282" t="s">
        <v>215</v>
      </c>
      <c r="C135" s="275" t="s">
        <v>249</v>
      </c>
      <c r="D135" s="276">
        <v>1467.5326607553141</v>
      </c>
      <c r="E135" s="276">
        <v>1467.5326602949406</v>
      </c>
      <c r="F135" s="277">
        <f t="shared" si="4"/>
        <v>-3.137058968150086E-8</v>
      </c>
      <c r="G135" s="276">
        <v>1467.5326604014999</v>
      </c>
      <c r="H135" s="278">
        <f t="shared" si="5"/>
        <v>-5.1788617838610659E-13</v>
      </c>
      <c r="I135" s="278">
        <f t="shared" si="3"/>
        <v>-3.5289584511326871E-14</v>
      </c>
      <c r="J135" s="283"/>
      <c r="K135" s="276">
        <v>0</v>
      </c>
      <c r="L135" s="276">
        <v>-5.1788617838610659E-13</v>
      </c>
    </row>
    <row r="136" spans="1:12" s="63" customFormat="1" ht="18" customHeight="1" x14ac:dyDescent="0.25">
      <c r="A136" s="281">
        <v>144</v>
      </c>
      <c r="B136" s="282" t="s">
        <v>215</v>
      </c>
      <c r="C136" s="275" t="s">
        <v>250</v>
      </c>
      <c r="D136" s="276">
        <v>1007.7926265274999</v>
      </c>
      <c r="E136" s="276">
        <v>1007.7926270602911</v>
      </c>
      <c r="F136" s="277">
        <f t="shared" si="4"/>
        <v>5.2867150657220918E-8</v>
      </c>
      <c r="G136" s="276">
        <v>1007.7926265274999</v>
      </c>
      <c r="H136" s="278">
        <f t="shared" si="5"/>
        <v>-1.2947154459652665E-13</v>
      </c>
      <c r="I136" s="278">
        <f t="shared" si="3"/>
        <v>-1.28470422505662E-14</v>
      </c>
      <c r="J136" s="283"/>
      <c r="K136" s="276">
        <v>0</v>
      </c>
      <c r="L136" s="276">
        <v>-1.2947154459652665E-13</v>
      </c>
    </row>
    <row r="137" spans="1:12" s="63" customFormat="1" ht="18" customHeight="1" x14ac:dyDescent="0.25">
      <c r="A137" s="281">
        <v>146</v>
      </c>
      <c r="B137" s="282" t="s">
        <v>144</v>
      </c>
      <c r="C137" s="275" t="s">
        <v>251</v>
      </c>
      <c r="D137" s="276">
        <v>22776.875</v>
      </c>
      <c r="E137" s="276">
        <v>22776.875</v>
      </c>
      <c r="F137" s="277">
        <f t="shared" si="4"/>
        <v>0</v>
      </c>
      <c r="G137" s="276">
        <v>22776.874945335498</v>
      </c>
      <c r="H137" s="278">
        <f t="shared" si="5"/>
        <v>12215.631387675707</v>
      </c>
      <c r="I137" s="278">
        <f t="shared" si="3"/>
        <v>53.631726861897022</v>
      </c>
      <c r="J137" s="283"/>
      <c r="K137" s="276">
        <v>0</v>
      </c>
      <c r="L137" s="276">
        <v>12215.631387675707</v>
      </c>
    </row>
    <row r="138" spans="1:12" s="63" customFormat="1" ht="18" customHeight="1" x14ac:dyDescent="0.25">
      <c r="A138" s="281">
        <v>147</v>
      </c>
      <c r="B138" s="282" t="s">
        <v>180</v>
      </c>
      <c r="C138" s="275" t="s">
        <v>252</v>
      </c>
      <c r="D138" s="276">
        <v>3176.0074500000001</v>
      </c>
      <c r="E138" s="276">
        <v>3176.0074500000001</v>
      </c>
      <c r="F138" s="277">
        <f t="shared" si="4"/>
        <v>0</v>
      </c>
      <c r="G138" s="276">
        <v>3176.0074500000001</v>
      </c>
      <c r="H138" s="278">
        <f t="shared" si="5"/>
        <v>1.0357723567722132E-12</v>
      </c>
      <c r="I138" s="278">
        <f t="shared" si="3"/>
        <v>3.2612403247738387E-14</v>
      </c>
      <c r="J138" s="283"/>
      <c r="K138" s="276">
        <v>0</v>
      </c>
      <c r="L138" s="276">
        <v>1.0357723567722132E-12</v>
      </c>
    </row>
    <row r="139" spans="1:12" s="63" customFormat="1" ht="18" customHeight="1" x14ac:dyDescent="0.25">
      <c r="A139" s="281">
        <v>148</v>
      </c>
      <c r="B139" s="282" t="s">
        <v>253</v>
      </c>
      <c r="C139" s="275" t="s">
        <v>918</v>
      </c>
      <c r="D139" s="276">
        <v>503.33690392609111</v>
      </c>
      <c r="E139" s="276">
        <v>503.33690388988128</v>
      </c>
      <c r="F139" s="277">
        <f t="shared" si="4"/>
        <v>-7.1939609824767103E-9</v>
      </c>
      <c r="G139" s="276">
        <v>503.33690410299999</v>
      </c>
      <c r="H139" s="278">
        <f t="shared" si="5"/>
        <v>6.4735772298263324E-14</v>
      </c>
      <c r="I139" s="278">
        <f t="shared" si="3"/>
        <v>1.2861320478982013E-14</v>
      </c>
      <c r="J139" s="283"/>
      <c r="K139" s="276">
        <v>0</v>
      </c>
      <c r="L139" s="276">
        <v>6.4735772298263324E-14</v>
      </c>
    </row>
    <row r="140" spans="1:12" s="63" customFormat="1" ht="18" customHeight="1" x14ac:dyDescent="0.25">
      <c r="A140" s="281">
        <v>149</v>
      </c>
      <c r="B140" s="282" t="s">
        <v>253</v>
      </c>
      <c r="C140" s="275" t="s">
        <v>919</v>
      </c>
      <c r="D140" s="276">
        <v>815.81788153890705</v>
      </c>
      <c r="E140" s="276">
        <v>815.81788157511676</v>
      </c>
      <c r="F140" s="277">
        <f t="shared" si="4"/>
        <v>4.4384478314896114E-9</v>
      </c>
      <c r="G140" s="276">
        <v>815.81788136199987</v>
      </c>
      <c r="H140" s="278">
        <f t="shared" si="5"/>
        <v>0</v>
      </c>
      <c r="I140" s="278">
        <f t="shared" si="3"/>
        <v>0</v>
      </c>
      <c r="J140" s="283"/>
      <c r="K140" s="276">
        <v>0</v>
      </c>
      <c r="L140" s="276">
        <v>0</v>
      </c>
    </row>
    <row r="141" spans="1:12" s="63" customFormat="1" ht="18" customHeight="1" x14ac:dyDescent="0.25">
      <c r="A141" s="281">
        <v>150</v>
      </c>
      <c r="B141" s="282" t="s">
        <v>253</v>
      </c>
      <c r="C141" s="275" t="s">
        <v>920</v>
      </c>
      <c r="D141" s="276">
        <v>863.83280954390705</v>
      </c>
      <c r="E141" s="276">
        <v>863.83280958011676</v>
      </c>
      <c r="F141" s="277">
        <f t="shared" si="4"/>
        <v>4.1917616044884198E-9</v>
      </c>
      <c r="G141" s="276">
        <v>863.83280936699998</v>
      </c>
      <c r="H141" s="278">
        <f t="shared" si="5"/>
        <v>2.8087510307176462</v>
      </c>
      <c r="I141" s="278">
        <f t="shared" si="3"/>
        <v>0.32514984376234746</v>
      </c>
      <c r="J141" s="283"/>
      <c r="K141" s="276">
        <v>0</v>
      </c>
      <c r="L141" s="276">
        <v>2.8087510307176462</v>
      </c>
    </row>
    <row r="142" spans="1:12" s="63" customFormat="1" ht="18" customHeight="1" x14ac:dyDescent="0.25">
      <c r="A142" s="281">
        <v>151</v>
      </c>
      <c r="B142" s="282" t="s">
        <v>129</v>
      </c>
      <c r="C142" s="275" t="s">
        <v>254</v>
      </c>
      <c r="D142" s="276">
        <v>282.52984252531417</v>
      </c>
      <c r="E142" s="276">
        <v>282.52984206494062</v>
      </c>
      <c r="F142" s="277">
        <f t="shared" si="4"/>
        <v>-1.6294686133733194E-7</v>
      </c>
      <c r="G142" s="276">
        <v>282.52984217149998</v>
      </c>
      <c r="H142" s="278">
        <f t="shared" si="5"/>
        <v>7.1719432058452766</v>
      </c>
      <c r="I142" s="278">
        <f t="shared" ref="I142:I205" si="6">+H142/E142*100</f>
        <v>2.5384728046521814</v>
      </c>
      <c r="J142" s="283"/>
      <c r="K142" s="276">
        <v>0</v>
      </c>
      <c r="L142" s="276">
        <v>7.1719432058452766</v>
      </c>
    </row>
    <row r="143" spans="1:12" s="63" customFormat="1" ht="18" customHeight="1" x14ac:dyDescent="0.25">
      <c r="A143" s="281">
        <v>152</v>
      </c>
      <c r="B143" s="282" t="s">
        <v>129</v>
      </c>
      <c r="C143" s="275" t="s">
        <v>255</v>
      </c>
      <c r="D143" s="276">
        <v>1105.8801454249999</v>
      </c>
      <c r="E143" s="276">
        <v>1105.8801454249999</v>
      </c>
      <c r="F143" s="277">
        <f t="shared" si="4"/>
        <v>0</v>
      </c>
      <c r="G143" s="276">
        <v>1105.8801454249999</v>
      </c>
      <c r="H143" s="278">
        <f t="shared" si="5"/>
        <v>21.695493601901969</v>
      </c>
      <c r="I143" s="278">
        <f t="shared" si="6"/>
        <v>1.9618304652322147</v>
      </c>
      <c r="J143" s="283"/>
      <c r="K143" s="276">
        <v>0</v>
      </c>
      <c r="L143" s="276">
        <v>21.695493601901969</v>
      </c>
    </row>
    <row r="144" spans="1:12" s="63" customFormat="1" ht="18" customHeight="1" x14ac:dyDescent="0.25">
      <c r="A144" s="281">
        <v>156</v>
      </c>
      <c r="B144" s="282" t="s">
        <v>192</v>
      </c>
      <c r="C144" s="275" t="s">
        <v>256</v>
      </c>
      <c r="D144" s="276">
        <v>307.92562030359113</v>
      </c>
      <c r="E144" s="276">
        <v>307.92562080017439</v>
      </c>
      <c r="F144" s="277">
        <f t="shared" ref="F144:F207" si="7">E144/D144*100-100</f>
        <v>1.612672662076875E-7</v>
      </c>
      <c r="G144" s="276">
        <v>307.92562048049996</v>
      </c>
      <c r="H144" s="278">
        <f t="shared" ref="H144:H207" si="8">+K144+L144</f>
        <v>2.3332387946084236</v>
      </c>
      <c r="I144" s="278">
        <f t="shared" si="6"/>
        <v>0.75772804761918733</v>
      </c>
      <c r="J144" s="283"/>
      <c r="K144" s="276">
        <v>0</v>
      </c>
      <c r="L144" s="276">
        <v>2.3332387946084236</v>
      </c>
    </row>
    <row r="145" spans="1:12" s="63" customFormat="1" ht="18" customHeight="1" x14ac:dyDescent="0.25">
      <c r="A145" s="281">
        <v>157</v>
      </c>
      <c r="B145" s="282" t="s">
        <v>192</v>
      </c>
      <c r="C145" s="275" t="s">
        <v>257</v>
      </c>
      <c r="D145" s="276">
        <v>2772.6623205196743</v>
      </c>
      <c r="E145" s="276">
        <v>2772.6623209800409</v>
      </c>
      <c r="F145" s="277">
        <f t="shared" si="7"/>
        <v>1.6603792118985439E-8</v>
      </c>
      <c r="G145" s="276">
        <v>2772.6623208735</v>
      </c>
      <c r="H145" s="278">
        <f t="shared" si="8"/>
        <v>42.944572580417926</v>
      </c>
      <c r="I145" s="278">
        <f t="shared" si="6"/>
        <v>1.5488569327561854</v>
      </c>
      <c r="J145" s="283"/>
      <c r="K145" s="276">
        <v>0</v>
      </c>
      <c r="L145" s="276">
        <v>42.944572580417926</v>
      </c>
    </row>
    <row r="146" spans="1:12" s="63" customFormat="1" ht="18" customHeight="1" x14ac:dyDescent="0.25">
      <c r="A146" s="281">
        <v>158</v>
      </c>
      <c r="B146" s="282" t="s">
        <v>192</v>
      </c>
      <c r="C146" s="275" t="s">
        <v>258</v>
      </c>
      <c r="D146" s="276">
        <v>240.25047749999999</v>
      </c>
      <c r="E146" s="276">
        <v>240.25047749999999</v>
      </c>
      <c r="F146" s="277">
        <f t="shared" si="7"/>
        <v>0</v>
      </c>
      <c r="G146" s="276">
        <v>240.25047749999999</v>
      </c>
      <c r="H146" s="278">
        <f t="shared" si="8"/>
        <v>6.4735772298263324E-14</v>
      </c>
      <c r="I146" s="278">
        <f t="shared" si="6"/>
        <v>2.6945117017827083E-14</v>
      </c>
      <c r="J146" s="283"/>
      <c r="K146" s="276">
        <v>0</v>
      </c>
      <c r="L146" s="276">
        <v>6.4735772298263324E-14</v>
      </c>
    </row>
    <row r="147" spans="1:12" s="63" customFormat="1" ht="18" customHeight="1" x14ac:dyDescent="0.25">
      <c r="A147" s="281">
        <v>159</v>
      </c>
      <c r="B147" s="282" t="s">
        <v>192</v>
      </c>
      <c r="C147" s="275" t="s">
        <v>259</v>
      </c>
      <c r="D147" s="276">
        <v>81.928437950315427</v>
      </c>
      <c r="E147" s="276">
        <v>81.928437489941402</v>
      </c>
      <c r="F147" s="277">
        <f t="shared" si="7"/>
        <v>-5.6192213548911241E-7</v>
      </c>
      <c r="G147" s="276">
        <v>81.92843759649999</v>
      </c>
      <c r="H147" s="278">
        <f t="shared" si="8"/>
        <v>0</v>
      </c>
      <c r="I147" s="278">
        <f t="shared" si="6"/>
        <v>0</v>
      </c>
      <c r="J147" s="283"/>
      <c r="K147" s="276">
        <v>0</v>
      </c>
      <c r="L147" s="276">
        <v>0</v>
      </c>
    </row>
    <row r="148" spans="1:12" s="63" customFormat="1" ht="18" customHeight="1" x14ac:dyDescent="0.25">
      <c r="A148" s="281">
        <v>160</v>
      </c>
      <c r="B148" s="282" t="s">
        <v>192</v>
      </c>
      <c r="C148" s="275" t="s">
        <v>260</v>
      </c>
      <c r="D148" s="276">
        <v>19.770327499999997</v>
      </c>
      <c r="E148" s="276">
        <v>19.770327499999997</v>
      </c>
      <c r="F148" s="277">
        <f t="shared" si="7"/>
        <v>0</v>
      </c>
      <c r="G148" s="276">
        <v>19.770327499999997</v>
      </c>
      <c r="H148" s="278">
        <f t="shared" si="8"/>
        <v>0</v>
      </c>
      <c r="I148" s="278">
        <f t="shared" si="6"/>
        <v>0</v>
      </c>
      <c r="J148" s="283"/>
      <c r="K148" s="276">
        <v>0</v>
      </c>
      <c r="L148" s="276">
        <v>0</v>
      </c>
    </row>
    <row r="149" spans="1:12" s="63" customFormat="1" ht="18" customHeight="1" x14ac:dyDescent="0.25">
      <c r="A149" s="281">
        <v>161</v>
      </c>
      <c r="B149" s="282" t="s">
        <v>200</v>
      </c>
      <c r="C149" s="275" t="s">
        <v>261</v>
      </c>
      <c r="D149" s="276">
        <v>76.985837499999988</v>
      </c>
      <c r="E149" s="276">
        <v>76.985837499999988</v>
      </c>
      <c r="F149" s="277">
        <f t="shared" si="7"/>
        <v>0</v>
      </c>
      <c r="G149" s="276">
        <v>76.985837499999988</v>
      </c>
      <c r="H149" s="278">
        <f t="shared" si="8"/>
        <v>-1.6183943074565831E-14</v>
      </c>
      <c r="I149" s="278">
        <f t="shared" si="6"/>
        <v>-2.1021974430772195E-14</v>
      </c>
      <c r="J149" s="283"/>
      <c r="K149" s="276">
        <v>0</v>
      </c>
      <c r="L149" s="276">
        <v>-1.6183943074565831E-14</v>
      </c>
    </row>
    <row r="150" spans="1:12" s="63" customFormat="1" ht="18" customHeight="1" x14ac:dyDescent="0.25">
      <c r="A150" s="281">
        <v>162</v>
      </c>
      <c r="B150" s="282" t="s">
        <v>192</v>
      </c>
      <c r="C150" s="275" t="s">
        <v>262</v>
      </c>
      <c r="D150" s="276">
        <v>34.529742499999998</v>
      </c>
      <c r="E150" s="276">
        <v>34.529742499999998</v>
      </c>
      <c r="F150" s="277">
        <f t="shared" si="7"/>
        <v>0</v>
      </c>
      <c r="G150" s="276">
        <v>34.529742499999998</v>
      </c>
      <c r="H150" s="278">
        <f t="shared" si="8"/>
        <v>0</v>
      </c>
      <c r="I150" s="278">
        <f t="shared" si="6"/>
        <v>0</v>
      </c>
      <c r="J150" s="283"/>
      <c r="K150" s="276">
        <v>0</v>
      </c>
      <c r="L150" s="276">
        <v>0</v>
      </c>
    </row>
    <row r="151" spans="1:12" s="63" customFormat="1" ht="18" customHeight="1" x14ac:dyDescent="0.25">
      <c r="A151" s="281">
        <v>163</v>
      </c>
      <c r="B151" s="282" t="s">
        <v>129</v>
      </c>
      <c r="C151" s="275" t="s">
        <v>263</v>
      </c>
      <c r="D151" s="276">
        <v>285.04045475218402</v>
      </c>
      <c r="E151" s="276">
        <v>285.04045467976448</v>
      </c>
      <c r="F151" s="277">
        <f t="shared" si="7"/>
        <v>-2.5406748704881466E-8</v>
      </c>
      <c r="G151" s="276">
        <v>285.04045510599997</v>
      </c>
      <c r="H151" s="278">
        <f t="shared" si="8"/>
        <v>0</v>
      </c>
      <c r="I151" s="278">
        <f t="shared" si="6"/>
        <v>0</v>
      </c>
      <c r="J151" s="283"/>
      <c r="K151" s="276">
        <v>0</v>
      </c>
      <c r="L151" s="276">
        <v>0</v>
      </c>
    </row>
    <row r="152" spans="1:12" s="63" customFormat="1" ht="18" customHeight="1" x14ac:dyDescent="0.25">
      <c r="A152" s="281">
        <v>164</v>
      </c>
      <c r="B152" s="282" t="s">
        <v>129</v>
      </c>
      <c r="C152" s="275" t="s">
        <v>264</v>
      </c>
      <c r="D152" s="276">
        <v>711.376543282184</v>
      </c>
      <c r="E152" s="276">
        <v>711.37654320976446</v>
      </c>
      <c r="F152" s="277">
        <f t="shared" si="7"/>
        <v>-1.0180201570619829E-8</v>
      </c>
      <c r="G152" s="276">
        <v>711.37654363599995</v>
      </c>
      <c r="H152" s="278">
        <f t="shared" si="8"/>
        <v>10.226615878539462</v>
      </c>
      <c r="I152" s="278">
        <f t="shared" si="6"/>
        <v>1.437581260747858</v>
      </c>
      <c r="J152" s="283"/>
      <c r="K152" s="276">
        <v>0</v>
      </c>
      <c r="L152" s="276">
        <v>10.226615878539462</v>
      </c>
    </row>
    <row r="153" spans="1:12" s="63" customFormat="1" ht="18" customHeight="1" x14ac:dyDescent="0.25">
      <c r="A153" s="281">
        <v>165</v>
      </c>
      <c r="B153" s="282" t="s">
        <v>546</v>
      </c>
      <c r="C153" s="275" t="s">
        <v>265</v>
      </c>
      <c r="D153" s="276">
        <v>106.21942849281542</v>
      </c>
      <c r="E153" s="276">
        <v>106.21942856523387</v>
      </c>
      <c r="F153" s="277">
        <f t="shared" si="7"/>
        <v>6.8178152901055E-8</v>
      </c>
      <c r="G153" s="276">
        <v>106.219428139</v>
      </c>
      <c r="H153" s="278">
        <f t="shared" si="8"/>
        <v>-3.2367886149131662E-14</v>
      </c>
      <c r="I153" s="278">
        <f t="shared" si="6"/>
        <v>-3.0472660779993903E-14</v>
      </c>
      <c r="J153" s="283"/>
      <c r="K153" s="276">
        <v>0</v>
      </c>
      <c r="L153" s="276">
        <v>-3.2367886149131662E-14</v>
      </c>
    </row>
    <row r="154" spans="1:12" s="63" customFormat="1" ht="18" customHeight="1" x14ac:dyDescent="0.25">
      <c r="A154" s="281">
        <v>166</v>
      </c>
      <c r="B154" s="282" t="s">
        <v>215</v>
      </c>
      <c r="C154" s="275" t="s">
        <v>266</v>
      </c>
      <c r="D154" s="276">
        <v>1105.3952164685909</v>
      </c>
      <c r="E154" s="276">
        <v>1105.3952169651743</v>
      </c>
      <c r="F154" s="277">
        <f t="shared" si="7"/>
        <v>4.4923595510226733E-8</v>
      </c>
      <c r="G154" s="276">
        <v>1105.3952166454999</v>
      </c>
      <c r="H154" s="278">
        <f t="shared" si="8"/>
        <v>12.419936203013693</v>
      </c>
      <c r="I154" s="278">
        <f t="shared" si="6"/>
        <v>1.1235742666873676</v>
      </c>
      <c r="J154" s="283"/>
      <c r="K154" s="276">
        <v>0</v>
      </c>
      <c r="L154" s="276">
        <v>12.419936203013693</v>
      </c>
    </row>
    <row r="155" spans="1:12" s="63" customFormat="1" ht="18" customHeight="1" x14ac:dyDescent="0.25">
      <c r="A155" s="281">
        <v>167</v>
      </c>
      <c r="B155" s="282" t="s">
        <v>115</v>
      </c>
      <c r="C155" s="275" t="s">
        <v>267</v>
      </c>
      <c r="D155" s="276">
        <v>2626.6291338924998</v>
      </c>
      <c r="E155" s="276">
        <v>2626.6291344252782</v>
      </c>
      <c r="F155" s="277">
        <f t="shared" si="7"/>
        <v>2.0283735580051143E-8</v>
      </c>
      <c r="G155" s="276">
        <v>2626.6291338924998</v>
      </c>
      <c r="H155" s="278">
        <f t="shared" si="8"/>
        <v>87.55430410202564</v>
      </c>
      <c r="I155" s="278">
        <f t="shared" si="6"/>
        <v>3.3333333189111616</v>
      </c>
      <c r="J155" s="283"/>
      <c r="K155" s="276">
        <v>0</v>
      </c>
      <c r="L155" s="276">
        <v>87.55430410202564</v>
      </c>
    </row>
    <row r="156" spans="1:12" s="63" customFormat="1" ht="18" customHeight="1" x14ac:dyDescent="0.25">
      <c r="A156" s="281">
        <v>168</v>
      </c>
      <c r="B156" s="282" t="s">
        <v>215</v>
      </c>
      <c r="C156" s="275" t="s">
        <v>268</v>
      </c>
      <c r="D156" s="276">
        <v>596.977302108907</v>
      </c>
      <c r="E156" s="276">
        <v>596.97730214511682</v>
      </c>
      <c r="F156" s="277">
        <f t="shared" si="7"/>
        <v>6.0655196421066648E-9</v>
      </c>
      <c r="G156" s="276">
        <v>596.97730193199993</v>
      </c>
      <c r="H156" s="278">
        <f t="shared" si="8"/>
        <v>-2.589430891930533E-13</v>
      </c>
      <c r="I156" s="278">
        <f t="shared" si="6"/>
        <v>-4.3375700929096271E-14</v>
      </c>
      <c r="J156" s="283"/>
      <c r="K156" s="276">
        <v>0</v>
      </c>
      <c r="L156" s="276">
        <v>-2.589430891930533E-13</v>
      </c>
    </row>
    <row r="157" spans="1:12" s="63" customFormat="1" ht="18" customHeight="1" x14ac:dyDescent="0.25">
      <c r="A157" s="281">
        <v>170</v>
      </c>
      <c r="B157" s="282" t="s">
        <v>125</v>
      </c>
      <c r="C157" s="275" t="s">
        <v>269</v>
      </c>
      <c r="D157" s="276">
        <v>1455.3566900253143</v>
      </c>
      <c r="E157" s="276">
        <v>1455.3566895649403</v>
      </c>
      <c r="F157" s="277">
        <f t="shared" si="7"/>
        <v>-3.1633064168090641E-8</v>
      </c>
      <c r="G157" s="276">
        <v>1455.3566896714999</v>
      </c>
      <c r="H157" s="278">
        <f t="shared" si="8"/>
        <v>199.29310900699465</v>
      </c>
      <c r="I157" s="278">
        <f t="shared" si="6"/>
        <v>13.693763902412865</v>
      </c>
      <c r="J157" s="283"/>
      <c r="K157" s="276">
        <v>0</v>
      </c>
      <c r="L157" s="276">
        <v>199.29310900699465</v>
      </c>
    </row>
    <row r="158" spans="1:12" s="63" customFormat="1" ht="18" customHeight="1" x14ac:dyDescent="0.25">
      <c r="A158" s="281">
        <v>171</v>
      </c>
      <c r="B158" s="282" t="s">
        <v>115</v>
      </c>
      <c r="C158" s="275" t="s">
        <v>270</v>
      </c>
      <c r="D158" s="276">
        <v>10404.496689598893</v>
      </c>
      <c r="E158" s="276">
        <v>8558.2455484748807</v>
      </c>
      <c r="F158" s="277">
        <f t="shared" si="7"/>
        <v>-17.74474245322854</v>
      </c>
      <c r="G158" s="276">
        <v>8558.245548687999</v>
      </c>
      <c r="H158" s="278">
        <f t="shared" si="8"/>
        <v>4580.8905914532907</v>
      </c>
      <c r="I158" s="278">
        <f t="shared" si="6"/>
        <v>53.526047663701668</v>
      </c>
      <c r="J158" s="283"/>
      <c r="K158" s="276">
        <v>0</v>
      </c>
      <c r="L158" s="276">
        <v>4580.8905914532907</v>
      </c>
    </row>
    <row r="159" spans="1:12" s="63" customFormat="1" ht="18" customHeight="1" x14ac:dyDescent="0.25">
      <c r="A159" s="281">
        <v>176</v>
      </c>
      <c r="B159" s="282" t="s">
        <v>125</v>
      </c>
      <c r="C159" s="275" t="s">
        <v>271</v>
      </c>
      <c r="D159" s="276">
        <v>655.72055751031417</v>
      </c>
      <c r="E159" s="276">
        <v>655.72055704994068</v>
      </c>
      <c r="F159" s="277">
        <f t="shared" si="7"/>
        <v>-7.0208798774729075E-8</v>
      </c>
      <c r="G159" s="276">
        <v>655.72055715650004</v>
      </c>
      <c r="H159" s="278">
        <f t="shared" si="8"/>
        <v>21.013372265231066</v>
      </c>
      <c r="I159" s="278">
        <f t="shared" si="6"/>
        <v>3.2046230729396905</v>
      </c>
      <c r="J159" s="283"/>
      <c r="K159" s="276">
        <v>0</v>
      </c>
      <c r="L159" s="276">
        <v>21.013372265231066</v>
      </c>
    </row>
    <row r="160" spans="1:12" s="63" customFormat="1" ht="18" customHeight="1" x14ac:dyDescent="0.25">
      <c r="A160" s="281">
        <v>177</v>
      </c>
      <c r="B160" s="282" t="s">
        <v>125</v>
      </c>
      <c r="C160" s="275" t="s">
        <v>272</v>
      </c>
      <c r="D160" s="276">
        <v>22.509182589684386</v>
      </c>
      <c r="E160" s="276">
        <v>22.509183050058418</v>
      </c>
      <c r="F160" s="277">
        <f t="shared" si="7"/>
        <v>2.0452721116726025E-6</v>
      </c>
      <c r="G160" s="276">
        <v>22.509182943499997</v>
      </c>
      <c r="H160" s="278">
        <f t="shared" si="8"/>
        <v>0.71129013261622898</v>
      </c>
      <c r="I160" s="278">
        <f t="shared" si="6"/>
        <v>3.1599997700244522</v>
      </c>
      <c r="J160" s="283"/>
      <c r="K160" s="276">
        <v>0</v>
      </c>
      <c r="L160" s="276">
        <v>0.71129013261622898</v>
      </c>
    </row>
    <row r="161" spans="1:12" s="63" customFormat="1" ht="18" customHeight="1" x14ac:dyDescent="0.25">
      <c r="A161" s="281">
        <v>181</v>
      </c>
      <c r="B161" s="282" t="s">
        <v>192</v>
      </c>
      <c r="C161" s="275" t="s">
        <v>273</v>
      </c>
      <c r="D161" s="276">
        <v>11744.804595932806</v>
      </c>
      <c r="E161" s="276">
        <v>11744.804596005219</v>
      </c>
      <c r="F161" s="277">
        <f t="shared" si="7"/>
        <v>6.1655214267375413E-10</v>
      </c>
      <c r="G161" s="276">
        <v>11744.804595578998</v>
      </c>
      <c r="H161" s="278">
        <f t="shared" si="8"/>
        <v>2604.1019648707779</v>
      </c>
      <c r="I161" s="278">
        <f t="shared" si="6"/>
        <v>22.172373695825605</v>
      </c>
      <c r="J161" s="283"/>
      <c r="K161" s="276">
        <v>0</v>
      </c>
      <c r="L161" s="276">
        <v>2604.1019648707779</v>
      </c>
    </row>
    <row r="162" spans="1:12" s="63" customFormat="1" ht="18" customHeight="1" x14ac:dyDescent="0.25">
      <c r="A162" s="281">
        <v>182</v>
      </c>
      <c r="B162" s="282" t="s">
        <v>192</v>
      </c>
      <c r="C162" s="275" t="s">
        <v>274</v>
      </c>
      <c r="D162" s="276">
        <v>582.17692499999998</v>
      </c>
      <c r="E162" s="276">
        <v>582.17692499999998</v>
      </c>
      <c r="F162" s="277">
        <f t="shared" si="7"/>
        <v>0</v>
      </c>
      <c r="G162" s="276">
        <v>582.17692499999998</v>
      </c>
      <c r="H162" s="278">
        <f t="shared" si="8"/>
        <v>-1.9420731689478997E-13</v>
      </c>
      <c r="I162" s="278">
        <f t="shared" si="6"/>
        <v>-3.3358813885450708E-14</v>
      </c>
      <c r="J162" s="283"/>
      <c r="K162" s="276">
        <v>0</v>
      </c>
      <c r="L162" s="276">
        <v>-1.9420731689478997E-13</v>
      </c>
    </row>
    <row r="163" spans="1:12" s="63" customFormat="1" ht="18" customHeight="1" x14ac:dyDescent="0.25">
      <c r="A163" s="281">
        <v>183</v>
      </c>
      <c r="B163" s="282" t="s">
        <v>192</v>
      </c>
      <c r="C163" s="275" t="s">
        <v>275</v>
      </c>
      <c r="D163" s="276">
        <v>104.86473249999999</v>
      </c>
      <c r="E163" s="276">
        <v>104.86473249999999</v>
      </c>
      <c r="F163" s="277">
        <f t="shared" si="7"/>
        <v>0</v>
      </c>
      <c r="G163" s="276">
        <v>104.86473249999999</v>
      </c>
      <c r="H163" s="278">
        <f t="shared" si="8"/>
        <v>0</v>
      </c>
      <c r="I163" s="278">
        <f t="shared" si="6"/>
        <v>0</v>
      </c>
      <c r="J163" s="283"/>
      <c r="K163" s="276">
        <v>0</v>
      </c>
      <c r="L163" s="276">
        <v>0</v>
      </c>
    </row>
    <row r="164" spans="1:12" s="63" customFormat="1" ht="18" customHeight="1" x14ac:dyDescent="0.25">
      <c r="A164" s="281">
        <v>185</v>
      </c>
      <c r="B164" s="282" t="s">
        <v>129</v>
      </c>
      <c r="C164" s="275" t="s">
        <v>276</v>
      </c>
      <c r="D164" s="276">
        <v>422.74947815281416</v>
      </c>
      <c r="E164" s="276">
        <v>422.74947822523359</v>
      </c>
      <c r="F164" s="277">
        <f t="shared" si="7"/>
        <v>1.7130588503277977E-8</v>
      </c>
      <c r="G164" s="276">
        <v>422.74947779899998</v>
      </c>
      <c r="H164" s="278">
        <f t="shared" si="8"/>
        <v>14.73876815042887</v>
      </c>
      <c r="I164" s="278">
        <f t="shared" si="6"/>
        <v>3.4864071772020755</v>
      </c>
      <c r="J164" s="283"/>
      <c r="K164" s="276">
        <v>0</v>
      </c>
      <c r="L164" s="276">
        <v>14.73876815042887</v>
      </c>
    </row>
    <row r="165" spans="1:12" s="63" customFormat="1" ht="18" customHeight="1" x14ac:dyDescent="0.25">
      <c r="A165" s="281">
        <v>188</v>
      </c>
      <c r="B165" s="282" t="s">
        <v>129</v>
      </c>
      <c r="C165" s="275" t="s">
        <v>277</v>
      </c>
      <c r="D165" s="276">
        <v>4452.2071995288934</v>
      </c>
      <c r="E165" s="276">
        <v>4452.2071995651004</v>
      </c>
      <c r="F165" s="277">
        <f t="shared" si="7"/>
        <v>8.1324458278686507E-10</v>
      </c>
      <c r="G165" s="276">
        <v>3741.3682628519996</v>
      </c>
      <c r="H165" s="278">
        <f t="shared" si="8"/>
        <v>810.13919714635836</v>
      </c>
      <c r="I165" s="278">
        <f t="shared" si="6"/>
        <v>18.196349829035231</v>
      </c>
      <c r="J165" s="283"/>
      <c r="K165" s="276">
        <v>682.08096345399997</v>
      </c>
      <c r="L165" s="276">
        <v>128.05823369235839</v>
      </c>
    </row>
    <row r="166" spans="1:12" s="63" customFormat="1" ht="18" customHeight="1" x14ac:dyDescent="0.25">
      <c r="A166" s="281">
        <v>189</v>
      </c>
      <c r="B166" s="282" t="s">
        <v>129</v>
      </c>
      <c r="C166" s="275" t="s">
        <v>278</v>
      </c>
      <c r="D166" s="276">
        <v>292.36384012640707</v>
      </c>
      <c r="E166" s="276">
        <v>292.36383962982376</v>
      </c>
      <c r="F166" s="277">
        <f t="shared" si="7"/>
        <v>-1.6985113404643926E-7</v>
      </c>
      <c r="G166" s="276">
        <v>292.3638399495</v>
      </c>
      <c r="H166" s="278">
        <f t="shared" si="8"/>
        <v>37.366609361351507</v>
      </c>
      <c r="I166" s="278">
        <f t="shared" si="6"/>
        <v>12.780858743907322</v>
      </c>
      <c r="J166" s="283"/>
      <c r="K166" s="276">
        <v>0</v>
      </c>
      <c r="L166" s="276">
        <v>37.366609361351507</v>
      </c>
    </row>
    <row r="167" spans="1:12" s="63" customFormat="1" ht="18" customHeight="1" x14ac:dyDescent="0.25">
      <c r="A167" s="281">
        <v>190</v>
      </c>
      <c r="B167" s="282" t="s">
        <v>233</v>
      </c>
      <c r="C167" s="275" t="s">
        <v>279</v>
      </c>
      <c r="D167" s="276">
        <v>897.98729794218389</v>
      </c>
      <c r="E167" s="276">
        <v>897.98729786976446</v>
      </c>
      <c r="F167" s="277">
        <f t="shared" si="7"/>
        <v>-8.0646316291677067E-9</v>
      </c>
      <c r="G167" s="276">
        <v>897.98729829600006</v>
      </c>
      <c r="H167" s="278">
        <f t="shared" si="8"/>
        <v>123.75291489545677</v>
      </c>
      <c r="I167" s="278">
        <f t="shared" si="6"/>
        <v>13.781143139666627</v>
      </c>
      <c r="J167" s="283"/>
      <c r="K167" s="276">
        <v>0</v>
      </c>
      <c r="L167" s="276">
        <v>123.75291489545677</v>
      </c>
    </row>
    <row r="168" spans="1:12" s="63" customFormat="1" ht="18" customHeight="1" x14ac:dyDescent="0.25">
      <c r="A168" s="281">
        <v>191</v>
      </c>
      <c r="B168" s="282" t="s">
        <v>129</v>
      </c>
      <c r="C168" s="275" t="s">
        <v>280</v>
      </c>
      <c r="D168" s="276">
        <v>99.744454733907617</v>
      </c>
      <c r="E168" s="276">
        <v>99.744454770116846</v>
      </c>
      <c r="F168" s="277">
        <f t="shared" si="7"/>
        <v>3.6302012063060829E-8</v>
      </c>
      <c r="G168" s="276">
        <v>99.744454556999997</v>
      </c>
      <c r="H168" s="278">
        <f t="shared" si="8"/>
        <v>1.8094000989239398</v>
      </c>
      <c r="I168" s="278">
        <f t="shared" si="6"/>
        <v>1.814035780830225</v>
      </c>
      <c r="J168" s="283"/>
      <c r="K168" s="276">
        <v>0</v>
      </c>
      <c r="L168" s="276">
        <v>1.8094000989239398</v>
      </c>
    </row>
    <row r="169" spans="1:12" s="63" customFormat="1" ht="18" customHeight="1" x14ac:dyDescent="0.25">
      <c r="A169" s="281">
        <v>192</v>
      </c>
      <c r="B169" s="282" t="s">
        <v>233</v>
      </c>
      <c r="C169" s="275" t="s">
        <v>281</v>
      </c>
      <c r="D169" s="276">
        <v>704.39357267859111</v>
      </c>
      <c r="E169" s="276">
        <v>704.39357317517431</v>
      </c>
      <c r="F169" s="277">
        <f t="shared" si="7"/>
        <v>7.0497961246474006E-8</v>
      </c>
      <c r="G169" s="276">
        <v>704.3935728555</v>
      </c>
      <c r="H169" s="278">
        <f t="shared" si="8"/>
        <v>28.439156300790572</v>
      </c>
      <c r="I169" s="278">
        <f t="shared" si="6"/>
        <v>4.037395766204428</v>
      </c>
      <c r="J169" s="283"/>
      <c r="K169" s="276">
        <v>0</v>
      </c>
      <c r="L169" s="276">
        <v>28.439156300790572</v>
      </c>
    </row>
    <row r="170" spans="1:12" s="63" customFormat="1" ht="18" customHeight="1" x14ac:dyDescent="0.25">
      <c r="A170" s="281">
        <v>193</v>
      </c>
      <c r="B170" s="282" t="s">
        <v>233</v>
      </c>
      <c r="C170" s="275" t="s">
        <v>282</v>
      </c>
      <c r="D170" s="276">
        <v>69.362180381092202</v>
      </c>
      <c r="E170" s="276">
        <v>69.362180344882972</v>
      </c>
      <c r="F170" s="277">
        <f t="shared" si="7"/>
        <v>-5.2203134259798389E-8</v>
      </c>
      <c r="G170" s="276">
        <v>69.362180557999991</v>
      </c>
      <c r="H170" s="278">
        <f t="shared" si="8"/>
        <v>0</v>
      </c>
      <c r="I170" s="278">
        <f t="shared" si="6"/>
        <v>0</v>
      </c>
      <c r="J170" s="283"/>
      <c r="K170" s="276">
        <v>0</v>
      </c>
      <c r="L170" s="276">
        <v>0</v>
      </c>
    </row>
    <row r="171" spans="1:12" s="63" customFormat="1" ht="18" customHeight="1" x14ac:dyDescent="0.25">
      <c r="A171" s="281">
        <v>194</v>
      </c>
      <c r="B171" s="282" t="s">
        <v>233</v>
      </c>
      <c r="C171" s="275" t="s">
        <v>283</v>
      </c>
      <c r="D171" s="276">
        <v>714.53580552749986</v>
      </c>
      <c r="E171" s="276">
        <v>714.53580606029107</v>
      </c>
      <c r="F171" s="277">
        <f t="shared" si="7"/>
        <v>7.4564667329468648E-8</v>
      </c>
      <c r="G171" s="276">
        <v>714.53580552749986</v>
      </c>
      <c r="H171" s="278">
        <f t="shared" si="8"/>
        <v>20.732607166304849</v>
      </c>
      <c r="I171" s="278">
        <f t="shared" si="6"/>
        <v>2.9015490882979589</v>
      </c>
      <c r="J171" s="283"/>
      <c r="K171" s="276">
        <v>0</v>
      </c>
      <c r="L171" s="276">
        <v>20.732607166304849</v>
      </c>
    </row>
    <row r="172" spans="1:12" s="63" customFormat="1" ht="18" customHeight="1" x14ac:dyDescent="0.25">
      <c r="A172" s="281">
        <v>195</v>
      </c>
      <c r="B172" s="282" t="s">
        <v>129</v>
      </c>
      <c r="C172" s="275" t="s">
        <v>284</v>
      </c>
      <c r="D172" s="276">
        <v>1762.9576943064071</v>
      </c>
      <c r="E172" s="276">
        <v>1762.9576938098239</v>
      </c>
      <c r="F172" s="277">
        <f t="shared" si="7"/>
        <v>-2.8167619348096196E-8</v>
      </c>
      <c r="G172" s="276">
        <v>1762.9576941294999</v>
      </c>
      <c r="H172" s="278">
        <f t="shared" si="8"/>
        <v>96.531090417695722</v>
      </c>
      <c r="I172" s="278">
        <f t="shared" si="6"/>
        <v>5.4755193931561728</v>
      </c>
      <c r="J172" s="283"/>
      <c r="K172" s="276">
        <v>0</v>
      </c>
      <c r="L172" s="276">
        <v>96.531090417695722</v>
      </c>
    </row>
    <row r="173" spans="1:12" s="63" customFormat="1" ht="18" customHeight="1" x14ac:dyDescent="0.25">
      <c r="A173" s="281">
        <v>197</v>
      </c>
      <c r="B173" s="282" t="s">
        <v>233</v>
      </c>
      <c r="C173" s="275" t="s">
        <v>285</v>
      </c>
      <c r="D173" s="276">
        <v>290.00417356718401</v>
      </c>
      <c r="E173" s="276">
        <v>290.00417349476447</v>
      </c>
      <c r="F173" s="277">
        <f t="shared" si="7"/>
        <v>-2.4971896550596284E-8</v>
      </c>
      <c r="G173" s="276">
        <v>290.00417392100002</v>
      </c>
      <c r="H173" s="278">
        <f t="shared" si="8"/>
        <v>20.488422207873729</v>
      </c>
      <c r="I173" s="278">
        <f t="shared" si="6"/>
        <v>7.0648715020108543</v>
      </c>
      <c r="J173" s="283"/>
      <c r="K173" s="276">
        <v>0</v>
      </c>
      <c r="L173" s="276">
        <v>20.488422207873729</v>
      </c>
    </row>
    <row r="174" spans="1:12" s="63" customFormat="1" ht="18" customHeight="1" x14ac:dyDescent="0.25">
      <c r="A174" s="281">
        <v>198</v>
      </c>
      <c r="B174" s="282" t="s">
        <v>129</v>
      </c>
      <c r="C174" s="275" t="s">
        <v>286</v>
      </c>
      <c r="D174" s="276">
        <v>365.84916295218403</v>
      </c>
      <c r="E174" s="276">
        <v>365.84916287976455</v>
      </c>
      <c r="F174" s="277">
        <f t="shared" si="7"/>
        <v>-1.9794896388702909E-8</v>
      </c>
      <c r="G174" s="276">
        <v>365.84916330599998</v>
      </c>
      <c r="H174" s="278">
        <f t="shared" si="8"/>
        <v>25.180076204951426</v>
      </c>
      <c r="I174" s="278">
        <f t="shared" si="6"/>
        <v>6.8826387374369355</v>
      </c>
      <c r="J174" s="283"/>
      <c r="K174" s="276">
        <v>0</v>
      </c>
      <c r="L174" s="276">
        <v>25.180076204951426</v>
      </c>
    </row>
    <row r="175" spans="1:12" s="63" customFormat="1" ht="18" customHeight="1" x14ac:dyDescent="0.25">
      <c r="A175" s="281">
        <v>199</v>
      </c>
      <c r="B175" s="282" t="s">
        <v>129</v>
      </c>
      <c r="C175" s="275" t="s">
        <v>287</v>
      </c>
      <c r="D175" s="276">
        <v>282.39864772531411</v>
      </c>
      <c r="E175" s="276">
        <v>282.39864726494068</v>
      </c>
      <c r="F175" s="277">
        <f t="shared" si="7"/>
        <v>-1.6302253413869039E-7</v>
      </c>
      <c r="G175" s="276">
        <v>282.39866559299998</v>
      </c>
      <c r="H175" s="278">
        <f t="shared" si="8"/>
        <v>10.582439919415133</v>
      </c>
      <c r="I175" s="278">
        <f t="shared" si="6"/>
        <v>3.7473408679209794</v>
      </c>
      <c r="J175" s="283"/>
      <c r="K175" s="276">
        <v>0</v>
      </c>
      <c r="L175" s="276">
        <v>10.582439919415133</v>
      </c>
    </row>
    <row r="176" spans="1:12" s="63" customFormat="1" ht="18" customHeight="1" x14ac:dyDescent="0.25">
      <c r="A176" s="281">
        <v>200</v>
      </c>
      <c r="B176" s="282" t="s">
        <v>215</v>
      </c>
      <c r="C176" s="275" t="s">
        <v>288</v>
      </c>
      <c r="D176" s="276">
        <v>1271.7331309246842</v>
      </c>
      <c r="E176" s="276">
        <v>1271.7331313850575</v>
      </c>
      <c r="F176" s="277">
        <f t="shared" si="7"/>
        <v>3.6200461295265995E-8</v>
      </c>
      <c r="G176" s="276">
        <v>1271.7331312784997</v>
      </c>
      <c r="H176" s="278">
        <f t="shared" si="8"/>
        <v>82.517917821932642</v>
      </c>
      <c r="I176" s="278">
        <f t="shared" si="6"/>
        <v>6.4886190180530674</v>
      </c>
      <c r="J176" s="283"/>
      <c r="K176" s="276">
        <v>0</v>
      </c>
      <c r="L176" s="276">
        <v>82.517917821932642</v>
      </c>
    </row>
    <row r="177" spans="1:12" s="63" customFormat="1" ht="18" customHeight="1" x14ac:dyDescent="0.25">
      <c r="A177" s="281">
        <v>201</v>
      </c>
      <c r="B177" s="282" t="s">
        <v>215</v>
      </c>
      <c r="C177" s="275" t="s">
        <v>289</v>
      </c>
      <c r="D177" s="276">
        <v>1611.3985096403142</v>
      </c>
      <c r="E177" s="276">
        <v>1611.3985091799407</v>
      </c>
      <c r="F177" s="277">
        <f t="shared" si="7"/>
        <v>-2.8569814958245843E-8</v>
      </c>
      <c r="G177" s="276">
        <v>1611.3985092864998</v>
      </c>
      <c r="H177" s="278">
        <f t="shared" si="8"/>
        <v>308.25883234952914</v>
      </c>
      <c r="I177" s="278">
        <f t="shared" si="6"/>
        <v>19.129894349126936</v>
      </c>
      <c r="J177" s="283"/>
      <c r="K177" s="276">
        <v>0</v>
      </c>
      <c r="L177" s="276">
        <v>308.25883234952914</v>
      </c>
    </row>
    <row r="178" spans="1:12" s="63" customFormat="1" ht="18" customHeight="1" x14ac:dyDescent="0.25">
      <c r="A178" s="281">
        <v>202</v>
      </c>
      <c r="B178" s="282" t="s">
        <v>215</v>
      </c>
      <c r="C178" s="275" t="s">
        <v>290</v>
      </c>
      <c r="D178" s="276">
        <v>2388.2402745153067</v>
      </c>
      <c r="E178" s="276">
        <v>2388.2402740549405</v>
      </c>
      <c r="F178" s="277">
        <f t="shared" si="7"/>
        <v>-1.9276384932709334E-8</v>
      </c>
      <c r="G178" s="276">
        <v>2388.2402741614997</v>
      </c>
      <c r="H178" s="278">
        <f t="shared" si="8"/>
        <v>169.96659979346435</v>
      </c>
      <c r="I178" s="278">
        <f t="shared" si="6"/>
        <v>7.1168132302233484</v>
      </c>
      <c r="J178" s="283"/>
      <c r="K178" s="276">
        <v>0</v>
      </c>
      <c r="L178" s="276">
        <v>169.96659979346435</v>
      </c>
    </row>
    <row r="179" spans="1:12" s="63" customFormat="1" ht="18" customHeight="1" x14ac:dyDescent="0.25">
      <c r="A179" s="281">
        <v>203</v>
      </c>
      <c r="B179" s="282" t="s">
        <v>215</v>
      </c>
      <c r="C179" s="275" t="s">
        <v>291</v>
      </c>
      <c r="D179" s="276">
        <v>671.82521101390716</v>
      </c>
      <c r="E179" s="276">
        <v>671.82521105011688</v>
      </c>
      <c r="F179" s="277">
        <f t="shared" si="7"/>
        <v>5.3897508678346639E-9</v>
      </c>
      <c r="G179" s="276">
        <v>671.82521083699999</v>
      </c>
      <c r="H179" s="278">
        <f t="shared" si="8"/>
        <v>8.256590923160628</v>
      </c>
      <c r="I179" s="278">
        <f t="shared" si="6"/>
        <v>1.2289790242100191</v>
      </c>
      <c r="J179" s="283"/>
      <c r="K179" s="276">
        <v>0</v>
      </c>
      <c r="L179" s="276">
        <v>8.256590923160628</v>
      </c>
    </row>
    <row r="180" spans="1:12" s="63" customFormat="1" ht="18" customHeight="1" x14ac:dyDescent="0.25">
      <c r="A180" s="281">
        <v>204</v>
      </c>
      <c r="B180" s="282" t="s">
        <v>215</v>
      </c>
      <c r="C180" s="275" t="s">
        <v>292</v>
      </c>
      <c r="D180" s="276">
        <v>1940.1973499974999</v>
      </c>
      <c r="E180" s="276">
        <v>1940.1973505302783</v>
      </c>
      <c r="F180" s="277">
        <f t="shared" si="7"/>
        <v>2.7460018259262142E-8</v>
      </c>
      <c r="G180" s="276">
        <v>1940.1973499974999</v>
      </c>
      <c r="H180" s="278">
        <f t="shared" si="8"/>
        <v>24.963447293519192</v>
      </c>
      <c r="I180" s="278">
        <f t="shared" si="6"/>
        <v>1.2866447470767028</v>
      </c>
      <c r="J180" s="283"/>
      <c r="K180" s="276">
        <v>0</v>
      </c>
      <c r="L180" s="276">
        <v>24.963447293519192</v>
      </c>
    </row>
    <row r="181" spans="1:12" s="63" customFormat="1" ht="18" customHeight="1" x14ac:dyDescent="0.25">
      <c r="A181" s="281">
        <v>205</v>
      </c>
      <c r="B181" s="282" t="s">
        <v>177</v>
      </c>
      <c r="C181" s="275" t="s">
        <v>293</v>
      </c>
      <c r="D181" s="276">
        <v>2122.8782923278068</v>
      </c>
      <c r="E181" s="276">
        <v>2122.8782924002189</v>
      </c>
      <c r="F181" s="277">
        <f t="shared" si="7"/>
        <v>3.411031457289937E-9</v>
      </c>
      <c r="G181" s="276">
        <v>2122.8782919739997</v>
      </c>
      <c r="H181" s="278">
        <f t="shared" si="8"/>
        <v>41.878437871105561</v>
      </c>
      <c r="I181" s="278">
        <f t="shared" si="6"/>
        <v>1.972719680682022</v>
      </c>
      <c r="J181" s="283"/>
      <c r="K181" s="276">
        <v>0</v>
      </c>
      <c r="L181" s="276">
        <v>41.878437871105561</v>
      </c>
    </row>
    <row r="182" spans="1:12" s="63" customFormat="1" ht="18" customHeight="1" x14ac:dyDescent="0.25">
      <c r="A182" s="281">
        <v>206</v>
      </c>
      <c r="B182" s="282" t="s">
        <v>129</v>
      </c>
      <c r="C182" s="275" t="s">
        <v>921</v>
      </c>
      <c r="D182" s="276">
        <v>767.81700177968401</v>
      </c>
      <c r="E182" s="276">
        <v>767.81700224005749</v>
      </c>
      <c r="F182" s="277">
        <f t="shared" si="7"/>
        <v>5.9958750853184029E-8</v>
      </c>
      <c r="G182" s="276">
        <v>767.81700213349995</v>
      </c>
      <c r="H182" s="278">
        <f t="shared" si="8"/>
        <v>-1.2947154459652665E-13</v>
      </c>
      <c r="I182" s="278">
        <f t="shared" si="6"/>
        <v>-1.6862291954827989E-14</v>
      </c>
      <c r="J182" s="283"/>
      <c r="K182" s="276">
        <v>0</v>
      </c>
      <c r="L182" s="276">
        <v>-1.2947154459652665E-13</v>
      </c>
    </row>
    <row r="183" spans="1:12" s="63" customFormat="1" ht="18" customHeight="1" x14ac:dyDescent="0.25">
      <c r="A183" s="281">
        <v>207</v>
      </c>
      <c r="B183" s="282" t="s">
        <v>129</v>
      </c>
      <c r="C183" s="275" t="s">
        <v>294</v>
      </c>
      <c r="D183" s="276">
        <v>873.48867340718391</v>
      </c>
      <c r="E183" s="276">
        <v>873.48867333476437</v>
      </c>
      <c r="F183" s="277">
        <f t="shared" si="7"/>
        <v>-8.2908400145242922E-9</v>
      </c>
      <c r="G183" s="276">
        <v>873.48867376099997</v>
      </c>
      <c r="H183" s="278">
        <f t="shared" si="8"/>
        <v>19.119751161924022</v>
      </c>
      <c r="I183" s="278">
        <f t="shared" si="6"/>
        <v>2.1888951449054885</v>
      </c>
      <c r="J183" s="283"/>
      <c r="K183" s="276">
        <v>0</v>
      </c>
      <c r="L183" s="276">
        <v>19.119751161924022</v>
      </c>
    </row>
    <row r="184" spans="1:12" s="63" customFormat="1" ht="18" customHeight="1" x14ac:dyDescent="0.25">
      <c r="A184" s="281">
        <v>208</v>
      </c>
      <c r="B184" s="282" t="s">
        <v>129</v>
      </c>
      <c r="C184" s="275" t="s">
        <v>295</v>
      </c>
      <c r="D184" s="276">
        <v>171.11418887749997</v>
      </c>
      <c r="E184" s="276">
        <v>171.11418941029228</v>
      </c>
      <c r="F184" s="277">
        <f t="shared" si="7"/>
        <v>3.1136653433350148E-7</v>
      </c>
      <c r="G184" s="276">
        <v>171.11418887749997</v>
      </c>
      <c r="H184" s="278">
        <f t="shared" si="8"/>
        <v>5.7038038483185876</v>
      </c>
      <c r="I184" s="278">
        <f t="shared" si="6"/>
        <v>3.3333318925657203</v>
      </c>
      <c r="J184" s="283"/>
      <c r="K184" s="276">
        <v>0</v>
      </c>
      <c r="L184" s="276">
        <v>5.7038038483185876</v>
      </c>
    </row>
    <row r="185" spans="1:12" s="63" customFormat="1" ht="18" customHeight="1" x14ac:dyDescent="0.25">
      <c r="A185" s="281">
        <v>209</v>
      </c>
      <c r="B185" s="282" t="s">
        <v>233</v>
      </c>
      <c r="C185" s="275" t="s">
        <v>547</v>
      </c>
      <c r="D185" s="276">
        <v>2423.2955065000001</v>
      </c>
      <c r="E185" s="276">
        <v>2423.2955065000001</v>
      </c>
      <c r="F185" s="277">
        <f t="shared" si="7"/>
        <v>0</v>
      </c>
      <c r="G185" s="276">
        <v>963.31911993349991</v>
      </c>
      <c r="H185" s="278">
        <f t="shared" si="8"/>
        <v>140.83006590645448</v>
      </c>
      <c r="I185" s="278">
        <f t="shared" si="6"/>
        <v>5.8115102152711584</v>
      </c>
      <c r="J185" s="283"/>
      <c r="K185" s="276">
        <v>1.8221499999999998E-5</v>
      </c>
      <c r="L185" s="276">
        <v>140.83004768495448</v>
      </c>
    </row>
    <row r="186" spans="1:12" s="63" customFormat="1" ht="18" customHeight="1" x14ac:dyDescent="0.25">
      <c r="A186" s="281">
        <v>210</v>
      </c>
      <c r="B186" s="282" t="s">
        <v>215</v>
      </c>
      <c r="C186" s="275" t="s">
        <v>297</v>
      </c>
      <c r="D186" s="276">
        <v>2518.4205376613941</v>
      </c>
      <c r="E186" s="276">
        <v>2518.4205371648218</v>
      </c>
      <c r="F186" s="277">
        <f t="shared" si="7"/>
        <v>-1.9717603549906926E-8</v>
      </c>
      <c r="G186" s="276">
        <v>2518.4205374844996</v>
      </c>
      <c r="H186" s="278">
        <f t="shared" si="8"/>
        <v>64.301768482499043</v>
      </c>
      <c r="I186" s="278">
        <f t="shared" si="6"/>
        <v>2.5532577873149198</v>
      </c>
      <c r="J186" s="283"/>
      <c r="K186" s="276">
        <v>0</v>
      </c>
      <c r="L186" s="276">
        <v>64.301768482499043</v>
      </c>
    </row>
    <row r="187" spans="1:12" s="63" customFormat="1" ht="18" customHeight="1" x14ac:dyDescent="0.25">
      <c r="A187" s="281">
        <v>211</v>
      </c>
      <c r="B187" s="282" t="s">
        <v>237</v>
      </c>
      <c r="C187" s="275" t="s">
        <v>298</v>
      </c>
      <c r="D187" s="276">
        <v>3323.2680368671745</v>
      </c>
      <c r="E187" s="276">
        <v>3323.2680367947628</v>
      </c>
      <c r="F187" s="277">
        <f t="shared" si="7"/>
        <v>-2.178936142627208E-9</v>
      </c>
      <c r="G187" s="276">
        <v>3323.2680372210002</v>
      </c>
      <c r="H187" s="278">
        <f t="shared" si="8"/>
        <v>131.20126001312201</v>
      </c>
      <c r="I187" s="278">
        <f t="shared" si="6"/>
        <v>3.9479590138526248</v>
      </c>
      <c r="J187" s="284"/>
      <c r="K187" s="276">
        <v>0</v>
      </c>
      <c r="L187" s="276">
        <v>131.20126001312201</v>
      </c>
    </row>
    <row r="188" spans="1:12" s="63" customFormat="1" ht="18" customHeight="1" x14ac:dyDescent="0.25">
      <c r="A188" s="281">
        <v>212</v>
      </c>
      <c r="B188" s="282" t="s">
        <v>129</v>
      </c>
      <c r="C188" s="275" t="s">
        <v>299</v>
      </c>
      <c r="D188" s="276">
        <v>668.6476361610911</v>
      </c>
      <c r="E188" s="276">
        <v>668.64763612488127</v>
      </c>
      <c r="F188" s="277">
        <f t="shared" si="7"/>
        <v>-5.4153730388861732E-9</v>
      </c>
      <c r="G188" s="276">
        <v>668.64763633799998</v>
      </c>
      <c r="H188" s="278">
        <f t="shared" si="8"/>
        <v>-1.2947154459652665E-13</v>
      </c>
      <c r="I188" s="278">
        <f t="shared" si="6"/>
        <v>-1.9363194843082589E-14</v>
      </c>
      <c r="J188" s="283"/>
      <c r="K188" s="276">
        <v>0</v>
      </c>
      <c r="L188" s="276">
        <v>-1.2947154459652665E-13</v>
      </c>
    </row>
    <row r="189" spans="1:12" s="63" customFormat="1" ht="18" customHeight="1" x14ac:dyDescent="0.25">
      <c r="A189" s="281">
        <v>213</v>
      </c>
      <c r="B189" s="282" t="s">
        <v>129</v>
      </c>
      <c r="C189" s="275" t="s">
        <v>300</v>
      </c>
      <c r="D189" s="276">
        <v>1106.871686922814</v>
      </c>
      <c r="E189" s="276">
        <v>1106.8716869952336</v>
      </c>
      <c r="F189" s="277">
        <f t="shared" si="7"/>
        <v>6.5427201434431481E-9</v>
      </c>
      <c r="G189" s="276">
        <v>1106.8716865689998</v>
      </c>
      <c r="H189" s="278">
        <f t="shared" si="8"/>
        <v>306.35174155629272</v>
      </c>
      <c r="I189" s="278">
        <f t="shared" si="6"/>
        <v>27.677258814698718</v>
      </c>
      <c r="J189" s="283"/>
      <c r="K189" s="276">
        <v>0</v>
      </c>
      <c r="L189" s="276">
        <v>306.35174155629272</v>
      </c>
    </row>
    <row r="190" spans="1:12" s="63" customFormat="1" ht="18" customHeight="1" x14ac:dyDescent="0.25">
      <c r="A190" s="281">
        <v>214</v>
      </c>
      <c r="B190" s="282" t="s">
        <v>233</v>
      </c>
      <c r="C190" s="275" t="s">
        <v>548</v>
      </c>
      <c r="D190" s="276">
        <v>4392.6752264999996</v>
      </c>
      <c r="E190" s="276">
        <v>2183.4890144952187</v>
      </c>
      <c r="F190" s="277">
        <f t="shared" si="7"/>
        <v>-50.292500539927659</v>
      </c>
      <c r="G190" s="276">
        <v>2183.4890140689999</v>
      </c>
      <c r="H190" s="278">
        <f t="shared" si="8"/>
        <v>291.72852297888295</v>
      </c>
      <c r="I190" s="278">
        <f t="shared" si="6"/>
        <v>13.360659066394481</v>
      </c>
      <c r="J190" s="283"/>
      <c r="K190" s="276">
        <v>0</v>
      </c>
      <c r="L190" s="276">
        <v>291.72852297888295</v>
      </c>
    </row>
    <row r="191" spans="1:12" s="63" customFormat="1" ht="18" customHeight="1" x14ac:dyDescent="0.25">
      <c r="A191" s="281">
        <v>215</v>
      </c>
      <c r="B191" s="282" t="s">
        <v>237</v>
      </c>
      <c r="C191" s="275" t="s">
        <v>302</v>
      </c>
      <c r="D191" s="276">
        <v>1131.7401893325</v>
      </c>
      <c r="E191" s="276">
        <v>1131.7401898652911</v>
      </c>
      <c r="F191" s="277">
        <f t="shared" si="7"/>
        <v>4.7077165277187305E-8</v>
      </c>
      <c r="G191" s="276">
        <v>1131.7401893325</v>
      </c>
      <c r="H191" s="278">
        <f t="shared" si="8"/>
        <v>191.02053881735378</v>
      </c>
      <c r="I191" s="278">
        <f t="shared" si="6"/>
        <v>16.878479754270334</v>
      </c>
      <c r="J191" s="283"/>
      <c r="K191" s="276">
        <v>0</v>
      </c>
      <c r="L191" s="276">
        <v>191.02053881735378</v>
      </c>
    </row>
    <row r="192" spans="1:12" s="63" customFormat="1" ht="18" customHeight="1" x14ac:dyDescent="0.25">
      <c r="A192" s="281">
        <v>216</v>
      </c>
      <c r="B192" s="282" t="s">
        <v>200</v>
      </c>
      <c r="C192" s="275" t="s">
        <v>303</v>
      </c>
      <c r="D192" s="276">
        <v>2743.426743737175</v>
      </c>
      <c r="E192" s="276">
        <v>2743.4267436647624</v>
      </c>
      <c r="F192" s="277">
        <f t="shared" si="7"/>
        <v>-2.6394957330921898E-9</v>
      </c>
      <c r="G192" s="276">
        <v>2743.4267440909998</v>
      </c>
      <c r="H192" s="278">
        <f t="shared" si="8"/>
        <v>510.70888565606214</v>
      </c>
      <c r="I192" s="278">
        <f t="shared" si="6"/>
        <v>18.615728917690724</v>
      </c>
      <c r="J192" s="283"/>
      <c r="K192" s="276">
        <v>0</v>
      </c>
      <c r="L192" s="276">
        <v>510.70888565606214</v>
      </c>
    </row>
    <row r="193" spans="1:12" s="63" customFormat="1" ht="18" customHeight="1" x14ac:dyDescent="0.25">
      <c r="A193" s="281">
        <v>217</v>
      </c>
      <c r="B193" s="282" t="s">
        <v>192</v>
      </c>
      <c r="C193" s="275" t="s">
        <v>304</v>
      </c>
      <c r="D193" s="276">
        <v>2890.7447469046747</v>
      </c>
      <c r="E193" s="276">
        <v>2890.7447473650409</v>
      </c>
      <c r="F193" s="277">
        <f t="shared" si="7"/>
        <v>1.5925522234283562E-8</v>
      </c>
      <c r="G193" s="276">
        <v>2890.7447472585</v>
      </c>
      <c r="H193" s="278">
        <f t="shared" si="8"/>
        <v>887.35336330481812</v>
      </c>
      <c r="I193" s="278">
        <f t="shared" si="6"/>
        <v>30.696358234799341</v>
      </c>
      <c r="J193" s="283"/>
      <c r="K193" s="276">
        <v>0</v>
      </c>
      <c r="L193" s="276">
        <v>887.35336330481812</v>
      </c>
    </row>
    <row r="194" spans="1:12" s="63" customFormat="1" ht="18" customHeight="1" x14ac:dyDescent="0.25">
      <c r="A194" s="281">
        <v>218</v>
      </c>
      <c r="B194" s="282" t="s">
        <v>125</v>
      </c>
      <c r="C194" s="275" t="s">
        <v>305</v>
      </c>
      <c r="D194" s="276">
        <v>713.68384071968387</v>
      </c>
      <c r="E194" s="276">
        <v>713.68384118005758</v>
      </c>
      <c r="F194" s="277">
        <f t="shared" si="7"/>
        <v>6.4506664898544841E-8</v>
      </c>
      <c r="G194" s="276">
        <v>713.68384107350005</v>
      </c>
      <c r="H194" s="278">
        <f t="shared" si="8"/>
        <v>5.5391387209095067</v>
      </c>
      <c r="I194" s="278">
        <f t="shared" si="6"/>
        <v>0.7761334082821163</v>
      </c>
      <c r="J194" s="283"/>
      <c r="K194" s="276">
        <v>0</v>
      </c>
      <c r="L194" s="276">
        <v>5.5391387209095067</v>
      </c>
    </row>
    <row r="195" spans="1:12" s="63" customFormat="1" ht="18" customHeight="1" x14ac:dyDescent="0.25">
      <c r="A195" s="281">
        <v>219</v>
      </c>
      <c r="B195" s="282" t="s">
        <v>237</v>
      </c>
      <c r="C195" s="275" t="s">
        <v>306</v>
      </c>
      <c r="D195" s="276">
        <v>775.17630119968396</v>
      </c>
      <c r="E195" s="276">
        <v>775.17630166005745</v>
      </c>
      <c r="F195" s="277">
        <f t="shared" si="7"/>
        <v>5.9389520856711897E-8</v>
      </c>
      <c r="G195" s="276">
        <v>775.17630155349991</v>
      </c>
      <c r="H195" s="278">
        <f t="shared" si="8"/>
        <v>122.47785512042202</v>
      </c>
      <c r="I195" s="278">
        <f t="shared" si="6"/>
        <v>15.799999930097572</v>
      </c>
      <c r="J195" s="283"/>
      <c r="K195" s="276">
        <v>0</v>
      </c>
      <c r="L195" s="276">
        <v>122.47785512042202</v>
      </c>
    </row>
    <row r="196" spans="1:12" s="63" customFormat="1" ht="18" customHeight="1" x14ac:dyDescent="0.25">
      <c r="A196" s="281">
        <v>222</v>
      </c>
      <c r="B196" s="282" t="s">
        <v>549</v>
      </c>
      <c r="C196" s="275" t="s">
        <v>307</v>
      </c>
      <c r="D196" s="276">
        <v>19119.236260513568</v>
      </c>
      <c r="E196" s="276">
        <v>19119.236261010104</v>
      </c>
      <c r="F196" s="277">
        <f t="shared" si="7"/>
        <v>2.5970621209125966E-9</v>
      </c>
      <c r="G196" s="276">
        <v>19119.236260690497</v>
      </c>
      <c r="H196" s="278">
        <f t="shared" si="8"/>
        <v>3051.0787392778338</v>
      </c>
      <c r="I196" s="278">
        <f t="shared" si="6"/>
        <v>15.958162227954181</v>
      </c>
      <c r="J196" s="283"/>
      <c r="K196" s="276">
        <v>0</v>
      </c>
      <c r="L196" s="276">
        <v>3051.0787392778338</v>
      </c>
    </row>
    <row r="197" spans="1:12" s="63" customFormat="1" ht="18" customHeight="1" x14ac:dyDescent="0.25">
      <c r="A197" s="281">
        <v>223</v>
      </c>
      <c r="B197" s="282" t="s">
        <v>125</v>
      </c>
      <c r="C197" s="275" t="s">
        <v>308</v>
      </c>
      <c r="D197" s="276">
        <v>78.916532798592186</v>
      </c>
      <c r="E197" s="276">
        <v>78.916533295175256</v>
      </c>
      <c r="F197" s="277">
        <f t="shared" si="7"/>
        <v>6.2925100507982279E-7</v>
      </c>
      <c r="G197" s="276">
        <v>78.91653297549999</v>
      </c>
      <c r="H197" s="278">
        <f t="shared" si="8"/>
        <v>-1.6183943074565831E-14</v>
      </c>
      <c r="I197" s="278">
        <f t="shared" si="6"/>
        <v>-2.0507671078292632E-14</v>
      </c>
      <c r="J197" s="283"/>
      <c r="K197" s="276">
        <v>0</v>
      </c>
      <c r="L197" s="276">
        <v>-1.6183943074565831E-14</v>
      </c>
    </row>
    <row r="198" spans="1:12" s="63" customFormat="1" ht="18" customHeight="1" x14ac:dyDescent="0.25">
      <c r="A198" s="281">
        <v>225</v>
      </c>
      <c r="B198" s="282" t="s">
        <v>125</v>
      </c>
      <c r="C198" s="275" t="s">
        <v>550</v>
      </c>
      <c r="D198" s="276">
        <v>22.575728215315429</v>
      </c>
      <c r="E198" s="276">
        <v>22.575727754941397</v>
      </c>
      <c r="F198" s="277">
        <f t="shared" si="7"/>
        <v>-2.0392433270899346E-6</v>
      </c>
      <c r="G198" s="276">
        <v>22.575727861499999</v>
      </c>
      <c r="H198" s="278">
        <f t="shared" si="8"/>
        <v>-4.0459857686414577E-15</v>
      </c>
      <c r="I198" s="278">
        <f t="shared" si="6"/>
        <v>-1.7921839829751972E-14</v>
      </c>
      <c r="J198" s="283"/>
      <c r="K198" s="276">
        <v>0</v>
      </c>
      <c r="L198" s="276">
        <v>-4.0459857686414577E-15</v>
      </c>
    </row>
    <row r="199" spans="1:12" s="63" customFormat="1" ht="18" customHeight="1" x14ac:dyDescent="0.25">
      <c r="A199" s="281">
        <v>226</v>
      </c>
      <c r="B199" s="282" t="s">
        <v>117</v>
      </c>
      <c r="C199" s="275" t="s">
        <v>310</v>
      </c>
      <c r="D199" s="276">
        <v>460.82173499999993</v>
      </c>
      <c r="E199" s="276">
        <v>460.82173499999993</v>
      </c>
      <c r="F199" s="277">
        <f t="shared" si="7"/>
        <v>0</v>
      </c>
      <c r="G199" s="276">
        <v>460.82173499999993</v>
      </c>
      <c r="H199" s="278">
        <f t="shared" si="8"/>
        <v>92.164346999999992</v>
      </c>
      <c r="I199" s="278">
        <f t="shared" si="6"/>
        <v>20</v>
      </c>
      <c r="J199" s="283"/>
      <c r="K199" s="276">
        <v>0</v>
      </c>
      <c r="L199" s="276">
        <v>92.164346999999992</v>
      </c>
    </row>
    <row r="200" spans="1:12" s="63" customFormat="1" ht="18" customHeight="1" x14ac:dyDescent="0.25">
      <c r="A200" s="281">
        <v>227</v>
      </c>
      <c r="B200" s="282" t="s">
        <v>113</v>
      </c>
      <c r="C200" s="275" t="s">
        <v>311</v>
      </c>
      <c r="D200" s="276">
        <v>1932.5831132171747</v>
      </c>
      <c r="E200" s="276">
        <v>1932.5831131447624</v>
      </c>
      <c r="F200" s="277">
        <f t="shared" si="7"/>
        <v>-3.7469192193384515E-9</v>
      </c>
      <c r="G200" s="276">
        <v>1932.5831135709998</v>
      </c>
      <c r="H200" s="278">
        <f t="shared" si="8"/>
        <v>90.036348016219506</v>
      </c>
      <c r="I200" s="278">
        <f t="shared" si="6"/>
        <v>4.6588603307057479</v>
      </c>
      <c r="J200" s="283"/>
      <c r="K200" s="276">
        <v>0</v>
      </c>
      <c r="L200" s="276">
        <v>90.036348016219506</v>
      </c>
    </row>
    <row r="201" spans="1:12" s="63" customFormat="1" ht="18" customHeight="1" x14ac:dyDescent="0.25">
      <c r="A201" s="281">
        <v>228</v>
      </c>
      <c r="B201" s="285" t="s">
        <v>125</v>
      </c>
      <c r="C201" s="275" t="s">
        <v>312</v>
      </c>
      <c r="D201" s="276">
        <v>355.40509184031418</v>
      </c>
      <c r="E201" s="276">
        <v>355.40509137994064</v>
      </c>
      <c r="F201" s="277">
        <f t="shared" si="7"/>
        <v>-1.295348681651376E-7</v>
      </c>
      <c r="G201" s="276">
        <v>355.4050914865</v>
      </c>
      <c r="H201" s="278">
        <f t="shared" si="8"/>
        <v>17.584931138401846</v>
      </c>
      <c r="I201" s="278">
        <f t="shared" si="6"/>
        <v>4.9478557187023897</v>
      </c>
      <c r="J201" s="283"/>
      <c r="K201" s="276">
        <v>0</v>
      </c>
      <c r="L201" s="276">
        <v>17.584931138401846</v>
      </c>
    </row>
    <row r="202" spans="1:12" s="63" customFormat="1" ht="18" customHeight="1" x14ac:dyDescent="0.25">
      <c r="A202" s="281">
        <v>229</v>
      </c>
      <c r="B202" s="285" t="s">
        <v>551</v>
      </c>
      <c r="C202" s="275" t="s">
        <v>313</v>
      </c>
      <c r="D202" s="276">
        <v>1892.5912399203069</v>
      </c>
      <c r="E202" s="276">
        <v>1892.5912394599404</v>
      </c>
      <c r="F202" s="277">
        <f t="shared" si="7"/>
        <v>-2.4324663172592409E-8</v>
      </c>
      <c r="G202" s="276">
        <v>1892.5912395664998</v>
      </c>
      <c r="H202" s="278">
        <f t="shared" si="8"/>
        <v>313.30693511345368</v>
      </c>
      <c r="I202" s="278">
        <f t="shared" si="6"/>
        <v>16.554390012016395</v>
      </c>
      <c r="J202" s="283"/>
      <c r="K202" s="276">
        <v>0</v>
      </c>
      <c r="L202" s="276">
        <v>313.30693511345368</v>
      </c>
    </row>
    <row r="203" spans="1:12" s="63" customFormat="1" ht="18" customHeight="1" x14ac:dyDescent="0.25">
      <c r="A203" s="281">
        <v>231</v>
      </c>
      <c r="B203" s="282" t="s">
        <v>215</v>
      </c>
      <c r="C203" s="275" t="s">
        <v>314</v>
      </c>
      <c r="D203" s="276">
        <v>116.96348033609219</v>
      </c>
      <c r="E203" s="276">
        <v>116.96348029988296</v>
      </c>
      <c r="F203" s="277">
        <f t="shared" si="7"/>
        <v>-3.0957721719460096E-8</v>
      </c>
      <c r="G203" s="276">
        <v>116.96348051299999</v>
      </c>
      <c r="H203" s="278">
        <f t="shared" si="8"/>
        <v>7.3920920172436499</v>
      </c>
      <c r="I203" s="278">
        <f t="shared" si="6"/>
        <v>6.3200000532568339</v>
      </c>
      <c r="J203" s="283"/>
      <c r="K203" s="276">
        <v>0</v>
      </c>
      <c r="L203" s="276">
        <v>7.3920920172436499</v>
      </c>
    </row>
    <row r="204" spans="1:12" s="63" customFormat="1" ht="18" customHeight="1" x14ac:dyDescent="0.25">
      <c r="A204" s="281">
        <v>233</v>
      </c>
      <c r="B204" s="282" t="s">
        <v>215</v>
      </c>
      <c r="C204" s="275" t="s">
        <v>315</v>
      </c>
      <c r="D204" s="276">
        <v>156.2761843710922</v>
      </c>
      <c r="E204" s="276">
        <v>156.27618433488294</v>
      </c>
      <c r="F204" s="277">
        <f t="shared" si="7"/>
        <v>-2.3170045437836961E-8</v>
      </c>
      <c r="G204" s="276">
        <v>156.276184548</v>
      </c>
      <c r="H204" s="278">
        <f t="shared" si="8"/>
        <v>9.876654699960671</v>
      </c>
      <c r="I204" s="278">
        <f t="shared" si="6"/>
        <v>6.319999904013569</v>
      </c>
      <c r="J204" s="283"/>
      <c r="K204" s="276">
        <v>0</v>
      </c>
      <c r="L204" s="276">
        <v>9.876654699960671</v>
      </c>
    </row>
    <row r="205" spans="1:12" s="63" customFormat="1" ht="18" customHeight="1" x14ac:dyDescent="0.25">
      <c r="A205" s="281">
        <v>234</v>
      </c>
      <c r="B205" s="282" t="s">
        <v>215</v>
      </c>
      <c r="C205" s="275" t="s">
        <v>316</v>
      </c>
      <c r="D205" s="276">
        <v>652.43263289968388</v>
      </c>
      <c r="E205" s="276">
        <v>652.43263336005759</v>
      </c>
      <c r="F205" s="277">
        <f t="shared" si="7"/>
        <v>7.0562649057137605E-8</v>
      </c>
      <c r="G205" s="276">
        <v>652.43263325350006</v>
      </c>
      <c r="H205" s="278">
        <f t="shared" si="8"/>
        <v>489.56772512195494</v>
      </c>
      <c r="I205" s="278">
        <f t="shared" si="6"/>
        <v>75.037283558404937</v>
      </c>
      <c r="J205" s="283"/>
      <c r="K205" s="276">
        <v>0</v>
      </c>
      <c r="L205" s="276">
        <v>489.56772512195494</v>
      </c>
    </row>
    <row r="206" spans="1:12" s="63" customFormat="1" ht="18" customHeight="1" x14ac:dyDescent="0.25">
      <c r="A206" s="281">
        <v>235</v>
      </c>
      <c r="B206" s="282" t="s">
        <v>117</v>
      </c>
      <c r="C206" s="275" t="s">
        <v>317</v>
      </c>
      <c r="D206" s="276">
        <v>1783.1542952235909</v>
      </c>
      <c r="E206" s="276">
        <v>1783.1542957201741</v>
      </c>
      <c r="F206" s="277">
        <f t="shared" si="7"/>
        <v>2.7848585659739911E-8</v>
      </c>
      <c r="G206" s="276">
        <v>1783.1542954005001</v>
      </c>
      <c r="H206" s="278">
        <f t="shared" si="8"/>
        <v>565.50461439486435</v>
      </c>
      <c r="I206" s="278">
        <f t="shared" ref="I206:I269" si="9">+H206/E206*100</f>
        <v>31.713723021734936</v>
      </c>
      <c r="J206" s="283"/>
      <c r="K206" s="276">
        <v>0</v>
      </c>
      <c r="L206" s="276">
        <v>565.50461439486435</v>
      </c>
    </row>
    <row r="207" spans="1:12" s="63" customFormat="1" ht="18" customHeight="1" x14ac:dyDescent="0.25">
      <c r="A207" s="281">
        <v>236</v>
      </c>
      <c r="B207" s="282" t="s">
        <v>117</v>
      </c>
      <c r="C207" s="275" t="s">
        <v>318</v>
      </c>
      <c r="D207" s="276">
        <v>1674.5461740296842</v>
      </c>
      <c r="E207" s="276">
        <v>1674.5461744900574</v>
      </c>
      <c r="F207" s="277">
        <f t="shared" si="7"/>
        <v>2.7492404797158088E-8</v>
      </c>
      <c r="G207" s="276">
        <v>1674.5461743834999</v>
      </c>
      <c r="H207" s="278">
        <f t="shared" si="8"/>
        <v>53.344166360878638</v>
      </c>
      <c r="I207" s="278">
        <f t="shared" si="9"/>
        <v>3.1855894554310109</v>
      </c>
      <c r="J207" s="283"/>
      <c r="K207" s="276">
        <v>0</v>
      </c>
      <c r="L207" s="276">
        <v>53.344166360878638</v>
      </c>
    </row>
    <row r="208" spans="1:12" s="63" customFormat="1" ht="18" customHeight="1" x14ac:dyDescent="0.25">
      <c r="A208" s="281">
        <v>237</v>
      </c>
      <c r="B208" s="282" t="s">
        <v>125</v>
      </c>
      <c r="C208" s="275" t="s">
        <v>319</v>
      </c>
      <c r="D208" s="276">
        <v>210.12634784531414</v>
      </c>
      <c r="E208" s="276">
        <v>210.12634738494063</v>
      </c>
      <c r="F208" s="277">
        <f t="shared" ref="F208:F271" si="10">E208/D208*100-100</f>
        <v>-2.1909366410000075E-7</v>
      </c>
      <c r="G208" s="276">
        <v>210.12632926999999</v>
      </c>
      <c r="H208" s="278">
        <f t="shared" ref="H208:H271" si="11">+K208+L208</f>
        <v>40.863116846422699</v>
      </c>
      <c r="I208" s="278">
        <f t="shared" si="9"/>
        <v>19.446926744299979</v>
      </c>
      <c r="J208" s="283"/>
      <c r="K208" s="276">
        <v>0</v>
      </c>
      <c r="L208" s="276">
        <v>40.863116846422699</v>
      </c>
    </row>
    <row r="209" spans="1:12" s="63" customFormat="1" ht="18" customHeight="1" x14ac:dyDescent="0.25">
      <c r="A209" s="281">
        <v>242</v>
      </c>
      <c r="B209" s="282" t="s">
        <v>129</v>
      </c>
      <c r="C209" s="275" t="s">
        <v>320</v>
      </c>
      <c r="D209" s="276">
        <v>441.97935596281417</v>
      </c>
      <c r="E209" s="276">
        <v>441.97935603523359</v>
      </c>
      <c r="F209" s="277">
        <f t="shared" si="10"/>
        <v>1.6385243384320347E-8</v>
      </c>
      <c r="G209" s="276">
        <v>441.97935560899992</v>
      </c>
      <c r="H209" s="278">
        <f t="shared" si="11"/>
        <v>142.91950364847162</v>
      </c>
      <c r="I209" s="278">
        <f t="shared" si="9"/>
        <v>32.336239622259285</v>
      </c>
      <c r="J209" s="283"/>
      <c r="K209" s="276">
        <v>0</v>
      </c>
      <c r="L209" s="276">
        <v>142.91950364847162</v>
      </c>
    </row>
    <row r="210" spans="1:12" s="63" customFormat="1" ht="18" customHeight="1" x14ac:dyDescent="0.25">
      <c r="A210" s="281">
        <v>243</v>
      </c>
      <c r="B210" s="282" t="s">
        <v>129</v>
      </c>
      <c r="C210" s="275" t="s">
        <v>321</v>
      </c>
      <c r="D210" s="276">
        <v>1550.7090335146841</v>
      </c>
      <c r="E210" s="276">
        <v>1550.7090339750575</v>
      </c>
      <c r="F210" s="277">
        <f t="shared" si="10"/>
        <v>2.9687939218092652E-8</v>
      </c>
      <c r="G210" s="276">
        <v>1550.7090338684998</v>
      </c>
      <c r="H210" s="278">
        <f t="shared" si="11"/>
        <v>257.13321766909093</v>
      </c>
      <c r="I210" s="278">
        <f t="shared" si="9"/>
        <v>16.581654716356468</v>
      </c>
      <c r="J210" s="283"/>
      <c r="K210" s="276">
        <v>0</v>
      </c>
      <c r="L210" s="276">
        <v>257.13321766909093</v>
      </c>
    </row>
    <row r="211" spans="1:12" s="63" customFormat="1" ht="18" customHeight="1" x14ac:dyDescent="0.25">
      <c r="A211" s="281">
        <v>244</v>
      </c>
      <c r="B211" s="282" t="s">
        <v>129</v>
      </c>
      <c r="C211" s="275" t="s">
        <v>322</v>
      </c>
      <c r="D211" s="276">
        <v>1245.4883223539071</v>
      </c>
      <c r="E211" s="276">
        <v>1245.4883223901168</v>
      </c>
      <c r="F211" s="277">
        <f t="shared" si="10"/>
        <v>2.9072708684907411E-9</v>
      </c>
      <c r="G211" s="276">
        <v>1245.4883221769999</v>
      </c>
      <c r="H211" s="278">
        <f t="shared" si="11"/>
        <v>179.30944344137367</v>
      </c>
      <c r="I211" s="278">
        <f t="shared" si="9"/>
        <v>14.396718156078355</v>
      </c>
      <c r="J211" s="283"/>
      <c r="K211" s="276">
        <v>0</v>
      </c>
      <c r="L211" s="276">
        <v>179.30944344137367</v>
      </c>
    </row>
    <row r="212" spans="1:12" s="63" customFormat="1" ht="18" customHeight="1" x14ac:dyDescent="0.25">
      <c r="A212" s="281">
        <v>245</v>
      </c>
      <c r="B212" s="282" t="s">
        <v>129</v>
      </c>
      <c r="C212" s="275" t="s">
        <v>552</v>
      </c>
      <c r="D212" s="276">
        <v>1701.5301200571841</v>
      </c>
      <c r="E212" s="276">
        <v>1701.5301199847643</v>
      </c>
      <c r="F212" s="277">
        <f t="shared" si="10"/>
        <v>-4.2561651980577153E-9</v>
      </c>
      <c r="G212" s="276">
        <v>735.12159981699995</v>
      </c>
      <c r="H212" s="278">
        <f t="shared" si="11"/>
        <v>87.088355941974186</v>
      </c>
      <c r="I212" s="278">
        <f t="shared" si="9"/>
        <v>5.1182376920106467</v>
      </c>
      <c r="J212" s="283"/>
      <c r="K212" s="276">
        <v>1.8221499999999998E-5</v>
      </c>
      <c r="L212" s="276">
        <v>87.088337720474186</v>
      </c>
    </row>
    <row r="213" spans="1:12" s="63" customFormat="1" ht="18" customHeight="1" x14ac:dyDescent="0.25">
      <c r="A213" s="281">
        <v>247</v>
      </c>
      <c r="B213" s="282" t="s">
        <v>215</v>
      </c>
      <c r="C213" s="275" t="s">
        <v>324</v>
      </c>
      <c r="D213" s="276">
        <v>345.21152920281418</v>
      </c>
      <c r="E213" s="276">
        <v>345.2115292752336</v>
      </c>
      <c r="F213" s="277">
        <f t="shared" si="10"/>
        <v>2.0978291104256641E-8</v>
      </c>
      <c r="G213" s="276">
        <v>345.21145596299993</v>
      </c>
      <c r="H213" s="278">
        <f t="shared" si="11"/>
        <v>42.126217851121368</v>
      </c>
      <c r="I213" s="278">
        <f t="shared" si="9"/>
        <v>12.203015913044599</v>
      </c>
      <c r="J213" s="283"/>
      <c r="K213" s="276">
        <v>0</v>
      </c>
      <c r="L213" s="276">
        <v>42.126217851121368</v>
      </c>
    </row>
    <row r="214" spans="1:12" s="63" customFormat="1" ht="18" customHeight="1" x14ac:dyDescent="0.25">
      <c r="A214" s="281">
        <v>248</v>
      </c>
      <c r="B214" s="282" t="s">
        <v>215</v>
      </c>
      <c r="C214" s="275" t="s">
        <v>325</v>
      </c>
      <c r="D214" s="276">
        <v>1131.8659539485911</v>
      </c>
      <c r="E214" s="276">
        <v>1131.8659544451743</v>
      </c>
      <c r="F214" s="277">
        <f t="shared" si="10"/>
        <v>4.3872972810277133E-8</v>
      </c>
      <c r="G214" s="276">
        <v>1131.8659541254999</v>
      </c>
      <c r="H214" s="278">
        <f t="shared" si="11"/>
        <v>86.388522144294328</v>
      </c>
      <c r="I214" s="278">
        <f t="shared" si="9"/>
        <v>7.632398678043181</v>
      </c>
      <c r="J214" s="283"/>
      <c r="K214" s="276">
        <v>0</v>
      </c>
      <c r="L214" s="276">
        <v>86.388522144294328</v>
      </c>
    </row>
    <row r="215" spans="1:12" s="63" customFormat="1" ht="18" customHeight="1" x14ac:dyDescent="0.25">
      <c r="A215" s="281">
        <v>249</v>
      </c>
      <c r="B215" s="282" t="s">
        <v>215</v>
      </c>
      <c r="C215" s="275" t="s">
        <v>326</v>
      </c>
      <c r="D215" s="276">
        <v>1045.716560364684</v>
      </c>
      <c r="E215" s="276">
        <v>1045.7165608250575</v>
      </c>
      <c r="F215" s="277">
        <f t="shared" si="10"/>
        <v>4.402468789521663E-8</v>
      </c>
      <c r="G215" s="276">
        <v>574.86387174699996</v>
      </c>
      <c r="H215" s="278">
        <f t="shared" si="11"/>
        <v>194.79806772564072</v>
      </c>
      <c r="I215" s="278">
        <f t="shared" si="9"/>
        <v>18.628189991745703</v>
      </c>
      <c r="J215" s="283"/>
      <c r="K215" s="276">
        <v>1.8221499999999998E-5</v>
      </c>
      <c r="L215" s="276">
        <v>194.79804950414072</v>
      </c>
    </row>
    <row r="216" spans="1:12" s="63" customFormat="1" ht="18" customHeight="1" x14ac:dyDescent="0.25">
      <c r="A216" s="281">
        <v>250</v>
      </c>
      <c r="B216" s="282" t="s">
        <v>215</v>
      </c>
      <c r="C216" s="275" t="s">
        <v>327</v>
      </c>
      <c r="D216" s="276">
        <v>816.5318175996839</v>
      </c>
      <c r="E216" s="276">
        <v>816.53181806005739</v>
      </c>
      <c r="F216" s="277">
        <f t="shared" si="10"/>
        <v>5.638156608256395E-8</v>
      </c>
      <c r="G216" s="276">
        <v>816.53181795349997</v>
      </c>
      <c r="H216" s="278">
        <f t="shared" si="11"/>
        <v>39.636383620669996</v>
      </c>
      <c r="I216" s="278">
        <f t="shared" si="9"/>
        <v>4.8542362641592334</v>
      </c>
      <c r="J216" s="283"/>
      <c r="K216" s="276">
        <v>0</v>
      </c>
      <c r="L216" s="276">
        <v>39.636383620669996</v>
      </c>
    </row>
    <row r="217" spans="1:12" s="63" customFormat="1" ht="18" customHeight="1" x14ac:dyDescent="0.25">
      <c r="A217" s="281">
        <v>251</v>
      </c>
      <c r="B217" s="282" t="s">
        <v>233</v>
      </c>
      <c r="C217" s="275" t="s">
        <v>328</v>
      </c>
      <c r="D217" s="276">
        <v>467.48872710281415</v>
      </c>
      <c r="E217" s="276">
        <v>467.48872717523363</v>
      </c>
      <c r="F217" s="277">
        <f t="shared" si="10"/>
        <v>1.5491167459913413E-8</v>
      </c>
      <c r="G217" s="276">
        <v>467.48870852750002</v>
      </c>
      <c r="H217" s="278">
        <f t="shared" si="11"/>
        <v>132.33995194406378</v>
      </c>
      <c r="I217" s="278">
        <f t="shared" si="9"/>
        <v>28.308693718395787</v>
      </c>
      <c r="J217" s="283"/>
      <c r="K217" s="276">
        <v>0</v>
      </c>
      <c r="L217" s="276">
        <v>132.33995194406378</v>
      </c>
    </row>
    <row r="218" spans="1:12" s="63" customFormat="1" ht="18" customHeight="1" x14ac:dyDescent="0.25">
      <c r="A218" s="281">
        <v>252</v>
      </c>
      <c r="B218" s="282" t="s">
        <v>129</v>
      </c>
      <c r="C218" s="275" t="s">
        <v>329</v>
      </c>
      <c r="D218" s="276">
        <v>144.27082172249999</v>
      </c>
      <c r="E218" s="276">
        <v>144.27082225529227</v>
      </c>
      <c r="F218" s="277">
        <f t="shared" si="10"/>
        <v>3.6930009628122207E-7</v>
      </c>
      <c r="G218" s="276">
        <v>144.27082172249999</v>
      </c>
      <c r="H218" s="278">
        <f t="shared" si="11"/>
        <v>-3.2367886149131662E-14</v>
      </c>
      <c r="I218" s="278">
        <f t="shared" si="9"/>
        <v>-2.2435504035497594E-14</v>
      </c>
      <c r="J218" s="283"/>
      <c r="K218" s="276">
        <v>0</v>
      </c>
      <c r="L218" s="276">
        <v>-3.2367886149131662E-14</v>
      </c>
    </row>
    <row r="219" spans="1:12" s="63" customFormat="1" ht="18" customHeight="1" x14ac:dyDescent="0.25">
      <c r="A219" s="281">
        <v>253</v>
      </c>
      <c r="B219" s="282" t="s">
        <v>129</v>
      </c>
      <c r="C219" s="275" t="s">
        <v>330</v>
      </c>
      <c r="D219" s="276">
        <v>601.17159951109113</v>
      </c>
      <c r="E219" s="276">
        <v>601.1715994748813</v>
      </c>
      <c r="F219" s="277">
        <f t="shared" si="10"/>
        <v>-6.0232139276195085E-9</v>
      </c>
      <c r="G219" s="276">
        <v>601.17159968800001</v>
      </c>
      <c r="H219" s="278">
        <f t="shared" si="11"/>
        <v>149.24133700414825</v>
      </c>
      <c r="I219" s="278">
        <f t="shared" si="9"/>
        <v>24.825081080761198</v>
      </c>
      <c r="J219" s="283"/>
      <c r="K219" s="276">
        <v>0</v>
      </c>
      <c r="L219" s="276">
        <v>149.24133700414825</v>
      </c>
    </row>
    <row r="220" spans="1:12" s="63" customFormat="1" ht="18" customHeight="1" x14ac:dyDescent="0.25">
      <c r="A220" s="281">
        <v>259</v>
      </c>
      <c r="B220" s="282" t="s">
        <v>233</v>
      </c>
      <c r="C220" s="275" t="s">
        <v>331</v>
      </c>
      <c r="D220" s="276">
        <v>610.30405167140702</v>
      </c>
      <c r="E220" s="276">
        <v>610.30405117482383</v>
      </c>
      <c r="F220" s="277">
        <f t="shared" si="10"/>
        <v>-8.1366522408643505E-8</v>
      </c>
      <c r="G220" s="276">
        <v>610.30405149449996</v>
      </c>
      <c r="H220" s="278">
        <f t="shared" si="11"/>
        <v>270.67339108495224</v>
      </c>
      <c r="I220" s="278">
        <f t="shared" si="9"/>
        <v>44.350580757887982</v>
      </c>
      <c r="J220" s="283"/>
      <c r="K220" s="276">
        <v>0</v>
      </c>
      <c r="L220" s="276">
        <v>270.67339108495224</v>
      </c>
    </row>
    <row r="221" spans="1:12" s="63" customFormat="1" ht="18" customHeight="1" x14ac:dyDescent="0.25">
      <c r="A221" s="281">
        <v>260</v>
      </c>
      <c r="B221" s="282" t="s">
        <v>129</v>
      </c>
      <c r="C221" s="275" t="s">
        <v>332</v>
      </c>
      <c r="D221" s="276">
        <v>191.19001840031413</v>
      </c>
      <c r="E221" s="276">
        <v>191.19001793994065</v>
      </c>
      <c r="F221" s="277">
        <f t="shared" si="10"/>
        <v>-2.4079368188267836E-7</v>
      </c>
      <c r="G221" s="276">
        <v>191.1900180465</v>
      </c>
      <c r="H221" s="278">
        <f t="shared" si="11"/>
        <v>144.10076047590795</v>
      </c>
      <c r="I221" s="278">
        <f t="shared" si="9"/>
        <v>75.370441421881623</v>
      </c>
      <c r="J221" s="283"/>
      <c r="K221" s="276">
        <v>0</v>
      </c>
      <c r="L221" s="276">
        <v>144.10076047590795</v>
      </c>
    </row>
    <row r="222" spans="1:12" s="63" customFormat="1" ht="18" customHeight="1" x14ac:dyDescent="0.25">
      <c r="A222" s="281">
        <v>261</v>
      </c>
      <c r="B222" s="282" t="s">
        <v>180</v>
      </c>
      <c r="C222" s="275" t="s">
        <v>333</v>
      </c>
      <c r="D222" s="276">
        <v>7173.4907757699993</v>
      </c>
      <c r="E222" s="276">
        <v>7173.4907757699993</v>
      </c>
      <c r="F222" s="277">
        <f t="shared" si="10"/>
        <v>0</v>
      </c>
      <c r="G222" s="276">
        <v>5829.9424856035002</v>
      </c>
      <c r="H222" s="278">
        <f t="shared" si="11"/>
        <v>1950.2969364089186</v>
      </c>
      <c r="I222" s="278">
        <f t="shared" si="9"/>
        <v>27.187557597431699</v>
      </c>
      <c r="J222" s="283"/>
      <c r="K222" s="276">
        <v>0</v>
      </c>
      <c r="L222" s="276">
        <v>1950.2969364089186</v>
      </c>
    </row>
    <row r="223" spans="1:12" s="63" customFormat="1" ht="18" customHeight="1" x14ac:dyDescent="0.25">
      <c r="A223" s="281">
        <v>262</v>
      </c>
      <c r="B223" s="282" t="s">
        <v>215</v>
      </c>
      <c r="C223" s="275" t="s">
        <v>334</v>
      </c>
      <c r="D223" s="276">
        <v>685.73905730640706</v>
      </c>
      <c r="E223" s="276">
        <v>685.73905680982386</v>
      </c>
      <c r="F223" s="277">
        <f t="shared" si="10"/>
        <v>-7.2415758722854662E-8</v>
      </c>
      <c r="G223" s="276">
        <v>685.7390571295</v>
      </c>
      <c r="H223" s="278">
        <f t="shared" si="11"/>
        <v>109.43268397269979</v>
      </c>
      <c r="I223" s="278">
        <f t="shared" si="9"/>
        <v>15.958356591470737</v>
      </c>
      <c r="J223" s="283"/>
      <c r="K223" s="276">
        <v>0</v>
      </c>
      <c r="L223" s="276">
        <v>109.43268397269979</v>
      </c>
    </row>
    <row r="224" spans="1:12" s="63" customFormat="1" ht="18" customHeight="1" x14ac:dyDescent="0.25">
      <c r="A224" s="281">
        <v>264</v>
      </c>
      <c r="B224" s="282" t="s">
        <v>549</v>
      </c>
      <c r="C224" s="275" t="s">
        <v>335</v>
      </c>
      <c r="D224" s="276">
        <v>13298.143337752175</v>
      </c>
      <c r="E224" s="276">
        <v>13243.478837679762</v>
      </c>
      <c r="F224" s="277">
        <f t="shared" si="10"/>
        <v>-0.4110686633766818</v>
      </c>
      <c r="G224" s="276">
        <v>8013.4746846275002</v>
      </c>
      <c r="H224" s="278">
        <f t="shared" si="11"/>
        <v>5284.5268964949746</v>
      </c>
      <c r="I224" s="278">
        <f t="shared" si="9"/>
        <v>39.902860579651261</v>
      </c>
      <c r="J224" s="283"/>
      <c r="K224" s="276">
        <v>1.8221499999999998E-5</v>
      </c>
      <c r="L224" s="276">
        <v>5284.5268782734747</v>
      </c>
    </row>
    <row r="225" spans="1:12" s="63" customFormat="1" ht="18" customHeight="1" x14ac:dyDescent="0.25">
      <c r="A225" s="281">
        <v>266</v>
      </c>
      <c r="B225" s="282" t="s">
        <v>215</v>
      </c>
      <c r="C225" s="275" t="s">
        <v>336</v>
      </c>
      <c r="D225" s="276">
        <v>3239.3453840000002</v>
      </c>
      <c r="E225" s="276">
        <v>3239.3453840000002</v>
      </c>
      <c r="F225" s="277">
        <f t="shared" si="10"/>
        <v>0</v>
      </c>
      <c r="G225" s="276">
        <v>1983.8875707899724</v>
      </c>
      <c r="H225" s="278">
        <f t="shared" si="11"/>
        <v>1983.8875707899724</v>
      </c>
      <c r="I225" s="278">
        <f t="shared" si="9"/>
        <v>61.24347161586806</v>
      </c>
      <c r="J225" s="283"/>
      <c r="K225" s="276">
        <v>1661.764466329</v>
      </c>
      <c r="L225" s="276">
        <v>322.12310446097251</v>
      </c>
    </row>
    <row r="226" spans="1:12" s="63" customFormat="1" ht="18" customHeight="1" x14ac:dyDescent="0.25">
      <c r="A226" s="281">
        <v>267</v>
      </c>
      <c r="B226" s="282" t="s">
        <v>215</v>
      </c>
      <c r="C226" s="275" t="s">
        <v>337</v>
      </c>
      <c r="D226" s="276">
        <v>434.57189694140703</v>
      </c>
      <c r="E226" s="276">
        <v>434.57189644482378</v>
      </c>
      <c r="F226" s="277">
        <f t="shared" si="10"/>
        <v>-1.1426952539750346E-7</v>
      </c>
      <c r="G226" s="276">
        <v>434.57189676449997</v>
      </c>
      <c r="H226" s="278">
        <f t="shared" si="11"/>
        <v>74.419047778630585</v>
      </c>
      <c r="I226" s="278">
        <f t="shared" si="9"/>
        <v>17.124680262907738</v>
      </c>
      <c r="J226" s="283"/>
      <c r="K226" s="276">
        <v>0</v>
      </c>
      <c r="L226" s="276">
        <v>74.419047778630585</v>
      </c>
    </row>
    <row r="227" spans="1:12" s="63" customFormat="1" ht="18" customHeight="1" x14ac:dyDescent="0.25">
      <c r="A227" s="281">
        <v>268</v>
      </c>
      <c r="B227" s="282" t="s">
        <v>553</v>
      </c>
      <c r="C227" s="275" t="s">
        <v>338</v>
      </c>
      <c r="D227" s="276">
        <v>375.98680415999996</v>
      </c>
      <c r="E227" s="276">
        <v>375.98680415999996</v>
      </c>
      <c r="F227" s="277">
        <f t="shared" si="10"/>
        <v>0</v>
      </c>
      <c r="G227" s="276">
        <v>375.92803982250001</v>
      </c>
      <c r="H227" s="278">
        <f t="shared" si="11"/>
        <v>375.92803982250001</v>
      </c>
      <c r="I227" s="278">
        <f t="shared" si="9"/>
        <v>99.984370638317685</v>
      </c>
      <c r="J227" s="283"/>
      <c r="K227" s="276">
        <v>375.92803982250001</v>
      </c>
      <c r="L227" s="276">
        <v>0</v>
      </c>
    </row>
    <row r="228" spans="1:12" s="63" customFormat="1" ht="18" customHeight="1" x14ac:dyDescent="0.25">
      <c r="A228" s="281">
        <v>269</v>
      </c>
      <c r="B228" s="282" t="s">
        <v>125</v>
      </c>
      <c r="C228" s="275" t="s">
        <v>339</v>
      </c>
      <c r="D228" s="276">
        <v>52.531090513907621</v>
      </c>
      <c r="E228" s="276">
        <v>52.531090550116836</v>
      </c>
      <c r="F228" s="277">
        <f t="shared" si="10"/>
        <v>6.8929111307625135E-8</v>
      </c>
      <c r="G228" s="276">
        <v>52.531090337000002</v>
      </c>
      <c r="H228" s="278">
        <f t="shared" si="11"/>
        <v>9.0056179941539849</v>
      </c>
      <c r="I228" s="278">
        <f t="shared" si="9"/>
        <v>17.143405742856704</v>
      </c>
      <c r="J228" s="283"/>
      <c r="K228" s="276">
        <v>0</v>
      </c>
      <c r="L228" s="276">
        <v>9.0056179941539849</v>
      </c>
    </row>
    <row r="229" spans="1:12" s="63" customFormat="1" ht="18" customHeight="1" x14ac:dyDescent="0.25">
      <c r="A229" s="281">
        <v>273</v>
      </c>
      <c r="B229" s="282" t="s">
        <v>129</v>
      </c>
      <c r="C229" s="275" t="s">
        <v>340</v>
      </c>
      <c r="D229" s="276">
        <v>820.94668714390707</v>
      </c>
      <c r="E229" s="276">
        <v>820.94668718011678</v>
      </c>
      <c r="F229" s="277">
        <f t="shared" si="10"/>
        <v>4.4107224539402523E-9</v>
      </c>
      <c r="G229" s="276">
        <v>820.94668696700001</v>
      </c>
      <c r="H229" s="278">
        <f t="shared" si="11"/>
        <v>408.90167803588173</v>
      </c>
      <c r="I229" s="278">
        <f t="shared" si="9"/>
        <v>49.808554492183262</v>
      </c>
      <c r="J229" s="283"/>
      <c r="K229" s="276">
        <v>0</v>
      </c>
      <c r="L229" s="276">
        <v>408.90167803588173</v>
      </c>
    </row>
    <row r="230" spans="1:12" s="63" customFormat="1" ht="18" customHeight="1" x14ac:dyDescent="0.25">
      <c r="A230" s="281">
        <v>274</v>
      </c>
      <c r="B230" s="282" t="s">
        <v>129</v>
      </c>
      <c r="C230" s="275" t="s">
        <v>554</v>
      </c>
      <c r="D230" s="276">
        <v>3927.3413014549997</v>
      </c>
      <c r="E230" s="276">
        <v>3927.3413014549997</v>
      </c>
      <c r="F230" s="277">
        <f t="shared" si="10"/>
        <v>0</v>
      </c>
      <c r="G230" s="276">
        <v>1867.1525131819999</v>
      </c>
      <c r="H230" s="278">
        <f t="shared" si="11"/>
        <v>577.31283637501724</v>
      </c>
      <c r="I230" s="278">
        <f t="shared" si="9"/>
        <v>14.699838696502763</v>
      </c>
      <c r="J230" s="283"/>
      <c r="K230" s="276">
        <v>1.8221499999999998E-5</v>
      </c>
      <c r="L230" s="276">
        <v>577.31281815351724</v>
      </c>
    </row>
    <row r="231" spans="1:12" s="63" customFormat="1" ht="18" customHeight="1" x14ac:dyDescent="0.25">
      <c r="A231" s="281">
        <v>275</v>
      </c>
      <c r="B231" s="282" t="s">
        <v>113</v>
      </c>
      <c r="C231" s="275" t="s">
        <v>342</v>
      </c>
      <c r="D231" s="276">
        <v>1271.8607</v>
      </c>
      <c r="E231" s="276">
        <v>1271.8607</v>
      </c>
      <c r="F231" s="277">
        <f t="shared" si="10"/>
        <v>0</v>
      </c>
      <c r="G231" s="276">
        <v>1271.8607</v>
      </c>
      <c r="H231" s="278">
        <f t="shared" si="11"/>
        <v>219.67834555887546</v>
      </c>
      <c r="I231" s="278">
        <f t="shared" si="9"/>
        <v>17.272201708793698</v>
      </c>
      <c r="J231" s="283"/>
      <c r="K231" s="276">
        <v>0</v>
      </c>
      <c r="L231" s="276">
        <v>219.67834555887546</v>
      </c>
    </row>
    <row r="232" spans="1:12" s="63" customFormat="1" ht="18" customHeight="1" x14ac:dyDescent="0.25">
      <c r="A232" s="281">
        <v>278</v>
      </c>
      <c r="B232" s="282" t="s">
        <v>192</v>
      </c>
      <c r="C232" s="275" t="s">
        <v>555</v>
      </c>
      <c r="D232" s="276">
        <v>3899.4009999999998</v>
      </c>
      <c r="E232" s="276">
        <v>3899.4009999999998</v>
      </c>
      <c r="F232" s="277">
        <f t="shared" si="10"/>
        <v>0</v>
      </c>
      <c r="G232" s="276">
        <v>3899.4009999999998</v>
      </c>
      <c r="H232" s="278">
        <f t="shared" si="11"/>
        <v>2827.0657260932899</v>
      </c>
      <c r="I232" s="278">
        <f t="shared" si="9"/>
        <v>72.500000028037377</v>
      </c>
      <c r="J232" s="283"/>
      <c r="K232" s="276">
        <v>0</v>
      </c>
      <c r="L232" s="276">
        <v>2827.0657260932899</v>
      </c>
    </row>
    <row r="233" spans="1:12" s="63" customFormat="1" ht="18" customHeight="1" x14ac:dyDescent="0.25">
      <c r="A233" s="281">
        <v>280</v>
      </c>
      <c r="B233" s="282" t="s">
        <v>215</v>
      </c>
      <c r="C233" s="275" t="s">
        <v>556</v>
      </c>
      <c r="D233" s="276">
        <v>1851.778159</v>
      </c>
      <c r="E233" s="276">
        <v>1851.778159</v>
      </c>
      <c r="F233" s="277">
        <f t="shared" si="10"/>
        <v>0</v>
      </c>
      <c r="G233" s="276">
        <v>449.96857228399995</v>
      </c>
      <c r="H233" s="278">
        <f t="shared" si="11"/>
        <v>228.78371574004811</v>
      </c>
      <c r="I233" s="278">
        <f t="shared" si="9"/>
        <v>12.354812299092902</v>
      </c>
      <c r="J233" s="283"/>
      <c r="K233" s="276">
        <v>1.8221499999999998E-5</v>
      </c>
      <c r="L233" s="276">
        <v>228.78369751854811</v>
      </c>
    </row>
    <row r="234" spans="1:12" s="63" customFormat="1" ht="18" customHeight="1" x14ac:dyDescent="0.25">
      <c r="A234" s="281">
        <v>281</v>
      </c>
      <c r="B234" s="282" t="s">
        <v>125</v>
      </c>
      <c r="C234" s="275" t="s">
        <v>900</v>
      </c>
      <c r="D234" s="276">
        <v>1713.7055264514072</v>
      </c>
      <c r="E234" s="276">
        <v>1572.0965739448814</v>
      </c>
      <c r="F234" s="277">
        <f t="shared" si="10"/>
        <v>-8.2633188911841415</v>
      </c>
      <c r="G234" s="276">
        <v>1572.0965790919633</v>
      </c>
      <c r="H234" s="278">
        <f t="shared" si="11"/>
        <v>895.56399427438055</v>
      </c>
      <c r="I234" s="278">
        <f t="shared" si="9"/>
        <v>56.966220085775696</v>
      </c>
      <c r="J234" s="283"/>
      <c r="K234" s="276">
        <v>0</v>
      </c>
      <c r="L234" s="276">
        <v>895.56399427438055</v>
      </c>
    </row>
    <row r="235" spans="1:12" s="63" customFormat="1" ht="18" customHeight="1" x14ac:dyDescent="0.25">
      <c r="A235" s="281">
        <v>282</v>
      </c>
      <c r="B235" s="282" t="s">
        <v>215</v>
      </c>
      <c r="C235" s="275" t="s">
        <v>557</v>
      </c>
      <c r="D235" s="276">
        <v>1093.29</v>
      </c>
      <c r="E235" s="276">
        <v>1093.29</v>
      </c>
      <c r="F235" s="277">
        <f t="shared" si="10"/>
        <v>0</v>
      </c>
      <c r="G235" s="276">
        <v>290.96595935549999</v>
      </c>
      <c r="H235" s="278">
        <f t="shared" si="11"/>
        <v>208.88163831143143</v>
      </c>
      <c r="I235" s="278">
        <f t="shared" si="9"/>
        <v>19.105785135822284</v>
      </c>
      <c r="J235" s="283"/>
      <c r="K235" s="276">
        <v>1.8221499999999998E-5</v>
      </c>
      <c r="L235" s="276">
        <v>208.88162008993143</v>
      </c>
    </row>
    <row r="236" spans="1:12" s="63" customFormat="1" ht="18" customHeight="1" x14ac:dyDescent="0.25">
      <c r="A236" s="281">
        <v>283</v>
      </c>
      <c r="B236" s="282" t="s">
        <v>125</v>
      </c>
      <c r="C236" s="275" t="s">
        <v>347</v>
      </c>
      <c r="D236" s="276">
        <v>378.7543218460911</v>
      </c>
      <c r="E236" s="276">
        <v>378.75432180988133</v>
      </c>
      <c r="F236" s="277">
        <f t="shared" si="10"/>
        <v>-9.5602246119597112E-9</v>
      </c>
      <c r="G236" s="276">
        <v>378.75432202299993</v>
      </c>
      <c r="H236" s="278">
        <f t="shared" si="11"/>
        <v>189.37716459909865</v>
      </c>
      <c r="I236" s="278">
        <f t="shared" si="9"/>
        <v>50.000000975344115</v>
      </c>
      <c r="J236" s="283"/>
      <c r="K236" s="276">
        <v>0</v>
      </c>
      <c r="L236" s="276">
        <v>189.37716459909865</v>
      </c>
    </row>
    <row r="237" spans="1:12" s="63" customFormat="1" ht="18" customHeight="1" x14ac:dyDescent="0.25">
      <c r="A237" s="281">
        <v>284</v>
      </c>
      <c r="B237" s="282" t="s">
        <v>113</v>
      </c>
      <c r="C237" s="275" t="s">
        <v>348</v>
      </c>
      <c r="D237" s="276">
        <v>2367.2445325649996</v>
      </c>
      <c r="E237" s="276">
        <v>2367.2445325649996</v>
      </c>
      <c r="F237" s="277">
        <f t="shared" si="10"/>
        <v>0</v>
      </c>
      <c r="G237" s="276">
        <v>783.34228499999995</v>
      </c>
      <c r="H237" s="278">
        <f t="shared" si="11"/>
        <v>206.14272471413497</v>
      </c>
      <c r="I237" s="278">
        <f t="shared" si="9"/>
        <v>8.7081297212152169</v>
      </c>
      <c r="J237" s="283"/>
      <c r="K237" s="276">
        <v>1.8221499999999998E-5</v>
      </c>
      <c r="L237" s="276">
        <v>206.14270649263497</v>
      </c>
    </row>
    <row r="238" spans="1:12" s="63" customFormat="1" ht="18" customHeight="1" x14ac:dyDescent="0.25">
      <c r="A238" s="281">
        <v>286</v>
      </c>
      <c r="B238" s="282" t="s">
        <v>117</v>
      </c>
      <c r="C238" s="275" t="s">
        <v>349</v>
      </c>
      <c r="D238" s="276">
        <v>1947.9034231378068</v>
      </c>
      <c r="E238" s="276">
        <v>1947.903423210219</v>
      </c>
      <c r="F238" s="277">
        <f t="shared" si="10"/>
        <v>3.7174459066591226E-9</v>
      </c>
      <c r="G238" s="276">
        <v>1947.9034227839998</v>
      </c>
      <c r="H238" s="278">
        <f t="shared" si="11"/>
        <v>389.58068457865659</v>
      </c>
      <c r="I238" s="278">
        <f t="shared" si="9"/>
        <v>19.999999996745878</v>
      </c>
      <c r="J238" s="283"/>
      <c r="K238" s="276">
        <v>0</v>
      </c>
      <c r="L238" s="276">
        <v>389.58068457865659</v>
      </c>
    </row>
    <row r="239" spans="1:12" s="63" customFormat="1" ht="18" customHeight="1" x14ac:dyDescent="0.25">
      <c r="A239" s="281">
        <v>288</v>
      </c>
      <c r="B239" s="282" t="s">
        <v>215</v>
      </c>
      <c r="C239" s="275" t="s">
        <v>350</v>
      </c>
      <c r="D239" s="276">
        <v>458.66706120031409</v>
      </c>
      <c r="E239" s="276">
        <v>458.66706073994061</v>
      </c>
      <c r="F239" s="277">
        <f t="shared" si="10"/>
        <v>-1.0037204845048109E-7</v>
      </c>
      <c r="G239" s="276">
        <v>458.66706084649996</v>
      </c>
      <c r="H239" s="278">
        <f t="shared" si="11"/>
        <v>210.75369710439711</v>
      </c>
      <c r="I239" s="278">
        <f t="shared" si="9"/>
        <v>45.949167739318483</v>
      </c>
      <c r="J239" s="283"/>
      <c r="K239" s="276">
        <v>0</v>
      </c>
      <c r="L239" s="276">
        <v>210.75369710439711</v>
      </c>
    </row>
    <row r="240" spans="1:12" s="63" customFormat="1" ht="18" customHeight="1" x14ac:dyDescent="0.25">
      <c r="A240" s="281">
        <v>289</v>
      </c>
      <c r="B240" s="282" t="s">
        <v>144</v>
      </c>
      <c r="C240" s="275" t="s">
        <v>558</v>
      </c>
      <c r="D240" s="276">
        <v>7544.3298964971746</v>
      </c>
      <c r="E240" s="276">
        <v>7544.3298964247615</v>
      </c>
      <c r="F240" s="277">
        <f t="shared" si="10"/>
        <v>-9.5982954917417374E-10</v>
      </c>
      <c r="G240" s="276">
        <v>7041.1644388414998</v>
      </c>
      <c r="H240" s="278">
        <f t="shared" si="11"/>
        <v>7041.1644388414998</v>
      </c>
      <c r="I240" s="278">
        <f t="shared" si="9"/>
        <v>93.330548047458649</v>
      </c>
      <c r="J240" s="283"/>
      <c r="K240" s="276">
        <v>7041.1644388414998</v>
      </c>
      <c r="L240" s="276">
        <v>0</v>
      </c>
    </row>
    <row r="241" spans="1:12" s="63" customFormat="1" ht="18" customHeight="1" x14ac:dyDescent="0.25">
      <c r="A241" s="281">
        <v>292</v>
      </c>
      <c r="B241" s="282" t="s">
        <v>129</v>
      </c>
      <c r="C241" s="275" t="s">
        <v>352</v>
      </c>
      <c r="D241" s="276">
        <v>1117.4161045428141</v>
      </c>
      <c r="E241" s="276">
        <v>1117.4161046152337</v>
      </c>
      <c r="F241" s="277">
        <f t="shared" si="10"/>
        <v>6.4809881905603106E-9</v>
      </c>
      <c r="G241" s="276">
        <v>1117.416104189</v>
      </c>
      <c r="H241" s="278">
        <f t="shared" si="11"/>
        <v>578.92237061460139</v>
      </c>
      <c r="I241" s="278">
        <f t="shared" si="9"/>
        <v>51.809023355175732</v>
      </c>
      <c r="J241" s="283"/>
      <c r="K241" s="276">
        <v>0</v>
      </c>
      <c r="L241" s="276">
        <v>578.92237061460139</v>
      </c>
    </row>
    <row r="242" spans="1:12" s="63" customFormat="1" ht="18" customHeight="1" x14ac:dyDescent="0.25">
      <c r="A242" s="281">
        <v>293</v>
      </c>
      <c r="B242" s="282" t="s">
        <v>215</v>
      </c>
      <c r="C242" s="275" t="s">
        <v>353</v>
      </c>
      <c r="D242" s="276">
        <v>1278.3423060310909</v>
      </c>
      <c r="E242" s="276">
        <v>1278.3423059948814</v>
      </c>
      <c r="F242" s="277">
        <f t="shared" si="10"/>
        <v>-2.8325359835434938E-9</v>
      </c>
      <c r="G242" s="276">
        <v>1278.3423062079999</v>
      </c>
      <c r="H242" s="278">
        <f t="shared" si="11"/>
        <v>216.46367066568482</v>
      </c>
      <c r="I242" s="278">
        <f t="shared" si="9"/>
        <v>16.933153948716424</v>
      </c>
      <c r="J242" s="283"/>
      <c r="K242" s="276">
        <v>0</v>
      </c>
      <c r="L242" s="276">
        <v>216.46367066568482</v>
      </c>
    </row>
    <row r="243" spans="1:12" s="63" customFormat="1" ht="18" customHeight="1" x14ac:dyDescent="0.25">
      <c r="A243" s="281">
        <v>294</v>
      </c>
      <c r="B243" s="282" t="s">
        <v>237</v>
      </c>
      <c r="C243" s="275" t="s">
        <v>354</v>
      </c>
      <c r="D243" s="276">
        <v>952.41725097109111</v>
      </c>
      <c r="E243" s="276">
        <v>952.41725093488128</v>
      </c>
      <c r="F243" s="277">
        <f t="shared" si="10"/>
        <v>-3.8018868053768529E-9</v>
      </c>
      <c r="G243" s="276">
        <v>952.41725114799999</v>
      </c>
      <c r="H243" s="278">
        <f t="shared" si="11"/>
        <v>154.40919339339746</v>
      </c>
      <c r="I243" s="278">
        <f t="shared" si="9"/>
        <v>16.2123473973021</v>
      </c>
      <c r="J243" s="283"/>
      <c r="K243" s="276">
        <v>0</v>
      </c>
      <c r="L243" s="276">
        <v>154.40919339339746</v>
      </c>
    </row>
    <row r="244" spans="1:12" s="63" customFormat="1" ht="18" customHeight="1" x14ac:dyDescent="0.25">
      <c r="A244" s="281">
        <v>295</v>
      </c>
      <c r="B244" s="282" t="s">
        <v>215</v>
      </c>
      <c r="C244" s="275" t="s">
        <v>355</v>
      </c>
      <c r="D244" s="276">
        <v>365.49320594968401</v>
      </c>
      <c r="E244" s="276">
        <v>365.4932064100575</v>
      </c>
      <c r="F244" s="277">
        <f t="shared" si="10"/>
        <v>1.2595950238392106E-7</v>
      </c>
      <c r="G244" s="276">
        <v>365.49320630349996</v>
      </c>
      <c r="H244" s="278">
        <f t="shared" si="11"/>
        <v>69.104828597642552</v>
      </c>
      <c r="I244" s="278">
        <f t="shared" si="9"/>
        <v>18.907281280657191</v>
      </c>
      <c r="J244" s="283"/>
      <c r="K244" s="276">
        <v>0</v>
      </c>
      <c r="L244" s="276">
        <v>69.104828597642552</v>
      </c>
    </row>
    <row r="245" spans="1:12" s="63" customFormat="1" ht="18" customHeight="1" x14ac:dyDescent="0.25">
      <c r="A245" s="281">
        <v>296</v>
      </c>
      <c r="B245" s="282" t="s">
        <v>115</v>
      </c>
      <c r="C245" s="275" t="s">
        <v>356</v>
      </c>
      <c r="D245" s="276">
        <v>13170.026441</v>
      </c>
      <c r="E245" s="276">
        <v>13170.026441</v>
      </c>
      <c r="F245" s="277">
        <f t="shared" si="10"/>
        <v>0</v>
      </c>
      <c r="G245" s="276">
        <v>8688.8196697334988</v>
      </c>
      <c r="H245" s="278">
        <f t="shared" si="11"/>
        <v>5380.1047141247782</v>
      </c>
      <c r="I245" s="278">
        <f t="shared" si="9"/>
        <v>40.851130696107148</v>
      </c>
      <c r="J245" s="283"/>
      <c r="K245" s="276">
        <v>1.8221499999999998E-5</v>
      </c>
      <c r="L245" s="276">
        <v>5380.1046959032783</v>
      </c>
    </row>
    <row r="246" spans="1:12" s="63" customFormat="1" ht="18" customHeight="1" x14ac:dyDescent="0.25">
      <c r="A246" s="281">
        <v>297</v>
      </c>
      <c r="B246" s="282" t="s">
        <v>125</v>
      </c>
      <c r="C246" s="275" t="s">
        <v>357</v>
      </c>
      <c r="D246" s="276">
        <v>2621.5143588424999</v>
      </c>
      <c r="E246" s="276">
        <v>2621.5143593752782</v>
      </c>
      <c r="F246" s="277">
        <f t="shared" si="10"/>
        <v>2.0323298599578266E-8</v>
      </c>
      <c r="G246" s="276">
        <v>1579.4852101929998</v>
      </c>
      <c r="H246" s="278">
        <f t="shared" si="11"/>
        <v>1278.7562736335899</v>
      </c>
      <c r="I246" s="278">
        <f t="shared" si="9"/>
        <v>48.779296938061584</v>
      </c>
      <c r="J246" s="283"/>
      <c r="K246" s="276">
        <v>1.8221499999999998E-5</v>
      </c>
      <c r="L246" s="276">
        <v>1278.7562554120898</v>
      </c>
    </row>
    <row r="247" spans="1:12" s="63" customFormat="1" ht="18" customHeight="1" x14ac:dyDescent="0.25">
      <c r="A247" s="281">
        <v>298</v>
      </c>
      <c r="B247" s="282" t="s">
        <v>115</v>
      </c>
      <c r="C247" s="275" t="s">
        <v>358</v>
      </c>
      <c r="D247" s="276">
        <v>12732.355303965</v>
      </c>
      <c r="E247" s="276">
        <v>12732.355303965</v>
      </c>
      <c r="F247" s="277">
        <f t="shared" si="10"/>
        <v>0</v>
      </c>
      <c r="G247" s="276">
        <v>7749.8278557920003</v>
      </c>
      <c r="H247" s="278">
        <f t="shared" si="11"/>
        <v>7066.67049439736</v>
      </c>
      <c r="I247" s="278">
        <f t="shared" si="9"/>
        <v>55.50167526503693</v>
      </c>
      <c r="J247" s="283"/>
      <c r="K247" s="276">
        <v>1.8221499999999998E-5</v>
      </c>
      <c r="L247" s="276">
        <v>7066.6704761758601</v>
      </c>
    </row>
    <row r="248" spans="1:12" s="63" customFormat="1" ht="18" customHeight="1" x14ac:dyDescent="0.25">
      <c r="A248" s="281">
        <v>300</v>
      </c>
      <c r="B248" s="282" t="s">
        <v>125</v>
      </c>
      <c r="C248" s="275" t="s">
        <v>359</v>
      </c>
      <c r="D248" s="276">
        <v>468.55663437640703</v>
      </c>
      <c r="E248" s="276">
        <v>468.55663387982378</v>
      </c>
      <c r="F248" s="277">
        <f t="shared" si="10"/>
        <v>-1.0598148492135806E-7</v>
      </c>
      <c r="G248" s="276">
        <v>468.55663419949997</v>
      </c>
      <c r="H248" s="278">
        <f t="shared" si="11"/>
        <v>234.27831690464018</v>
      </c>
      <c r="I248" s="278">
        <f t="shared" si="9"/>
        <v>49.999999992472262</v>
      </c>
      <c r="J248" s="283"/>
      <c r="K248" s="276">
        <v>0</v>
      </c>
      <c r="L248" s="276">
        <v>234.27831690464018</v>
      </c>
    </row>
    <row r="249" spans="1:12" s="63" customFormat="1" ht="18" customHeight="1" x14ac:dyDescent="0.25">
      <c r="A249" s="281">
        <v>304</v>
      </c>
      <c r="B249" s="282" t="s">
        <v>125</v>
      </c>
      <c r="C249" s="275" t="s">
        <v>901</v>
      </c>
      <c r="D249" s="276">
        <v>3635.7557927010871</v>
      </c>
      <c r="E249" s="276">
        <v>3468.1179926648811</v>
      </c>
      <c r="F249" s="277">
        <f t="shared" si="10"/>
        <v>-4.6108102302345202</v>
      </c>
      <c r="G249" s="276">
        <v>2311.0280527454997</v>
      </c>
      <c r="H249" s="278">
        <f t="shared" si="11"/>
        <v>2311.0280527454997</v>
      </c>
      <c r="I249" s="278">
        <f t="shared" si="9"/>
        <v>66.636373319286051</v>
      </c>
      <c r="J249" s="283"/>
      <c r="K249" s="276">
        <v>2311.0280527454997</v>
      </c>
      <c r="L249" s="276">
        <v>0</v>
      </c>
    </row>
    <row r="250" spans="1:12" s="63" customFormat="1" ht="18" customHeight="1" x14ac:dyDescent="0.25">
      <c r="A250" s="281">
        <v>305</v>
      </c>
      <c r="B250" s="282" t="s">
        <v>233</v>
      </c>
      <c r="C250" s="275" t="s">
        <v>361</v>
      </c>
      <c r="D250" s="276">
        <v>146.99710397718437</v>
      </c>
      <c r="E250" s="276">
        <v>146.99710390476596</v>
      </c>
      <c r="F250" s="277">
        <f t="shared" si="10"/>
        <v>-4.9265196366832242E-8</v>
      </c>
      <c r="G250" s="276">
        <v>146.9971225525</v>
      </c>
      <c r="H250" s="278">
        <f t="shared" si="11"/>
        <v>25.048857026486271</v>
      </c>
      <c r="I250" s="278">
        <f t="shared" si="9"/>
        <v>17.040374511537664</v>
      </c>
      <c r="J250" s="283"/>
      <c r="K250" s="276">
        <v>0</v>
      </c>
      <c r="L250" s="276">
        <v>25.048857026486271</v>
      </c>
    </row>
    <row r="251" spans="1:12" s="63" customFormat="1" ht="18" customHeight="1" x14ac:dyDescent="0.25">
      <c r="A251" s="281">
        <v>306</v>
      </c>
      <c r="B251" s="282" t="s">
        <v>233</v>
      </c>
      <c r="C251" s="275" t="s">
        <v>362</v>
      </c>
      <c r="D251" s="276">
        <v>1289.844208634684</v>
      </c>
      <c r="E251" s="276">
        <v>1289.8442090950573</v>
      </c>
      <c r="F251" s="277">
        <f t="shared" si="10"/>
        <v>3.5692153232957935E-8</v>
      </c>
      <c r="G251" s="276">
        <v>1289.8442089885</v>
      </c>
      <c r="H251" s="278">
        <f t="shared" si="11"/>
        <v>563.69707142880679</v>
      </c>
      <c r="I251" s="278">
        <f t="shared" si="9"/>
        <v>43.702725294575799</v>
      </c>
      <c r="J251" s="283"/>
      <c r="K251" s="276">
        <v>0</v>
      </c>
      <c r="L251" s="276">
        <v>563.69707142880679</v>
      </c>
    </row>
    <row r="252" spans="1:12" s="63" customFormat="1" ht="18" customHeight="1" x14ac:dyDescent="0.25">
      <c r="A252" s="281">
        <v>307</v>
      </c>
      <c r="B252" s="282" t="s">
        <v>215</v>
      </c>
      <c r="C252" s="275" t="s">
        <v>363</v>
      </c>
      <c r="D252" s="276">
        <v>1444.8082999414071</v>
      </c>
      <c r="E252" s="276">
        <v>1444.8082994448239</v>
      </c>
      <c r="F252" s="277">
        <f t="shared" si="10"/>
        <v>-3.4370174262221553E-8</v>
      </c>
      <c r="G252" s="276">
        <v>1444.8082997644999</v>
      </c>
      <c r="H252" s="278">
        <f t="shared" si="11"/>
        <v>736.91499117551962</v>
      </c>
      <c r="I252" s="278">
        <f t="shared" si="9"/>
        <v>51.004343722186782</v>
      </c>
      <c r="J252" s="283"/>
      <c r="K252" s="276">
        <v>0</v>
      </c>
      <c r="L252" s="276">
        <v>736.91499117551962</v>
      </c>
    </row>
    <row r="253" spans="1:12" s="63" customFormat="1" ht="18" customHeight="1" x14ac:dyDescent="0.25">
      <c r="A253" s="281">
        <v>308</v>
      </c>
      <c r="B253" s="282" t="s">
        <v>215</v>
      </c>
      <c r="C253" s="275" t="s">
        <v>364</v>
      </c>
      <c r="D253" s="276">
        <v>944.83016511031406</v>
      </c>
      <c r="E253" s="276">
        <v>944.83016464994057</v>
      </c>
      <c r="F253" s="277">
        <f t="shared" si="10"/>
        <v>-4.8725524948167731E-8</v>
      </c>
      <c r="G253" s="276">
        <v>944.83016475649993</v>
      </c>
      <c r="H253" s="278">
        <f t="shared" si="11"/>
        <v>171.7325938311248</v>
      </c>
      <c r="I253" s="278">
        <f t="shared" si="9"/>
        <v>18.176027846734943</v>
      </c>
      <c r="J253" s="283"/>
      <c r="K253" s="276">
        <v>0</v>
      </c>
      <c r="L253" s="276">
        <v>171.7325938311248</v>
      </c>
    </row>
    <row r="254" spans="1:12" s="63" customFormat="1" ht="18" customHeight="1" x14ac:dyDescent="0.25">
      <c r="A254" s="281">
        <v>309</v>
      </c>
      <c r="B254" s="282" t="s">
        <v>215</v>
      </c>
      <c r="C254" s="275" t="s">
        <v>365</v>
      </c>
      <c r="D254" s="276">
        <v>884.03932348781404</v>
      </c>
      <c r="E254" s="276">
        <v>884.03932356023358</v>
      </c>
      <c r="F254" s="277">
        <f t="shared" si="10"/>
        <v>8.1918898331423406E-9</v>
      </c>
      <c r="G254" s="276">
        <v>884.03932313399991</v>
      </c>
      <c r="H254" s="278">
        <f t="shared" si="11"/>
        <v>621.84961256238682</v>
      </c>
      <c r="I254" s="278">
        <f t="shared" si="9"/>
        <v>70.341849733341348</v>
      </c>
      <c r="J254" s="283"/>
      <c r="K254" s="276">
        <v>0</v>
      </c>
      <c r="L254" s="276">
        <v>621.84961256238682</v>
      </c>
    </row>
    <row r="255" spans="1:12" s="63" customFormat="1" ht="18" customHeight="1" x14ac:dyDescent="0.25">
      <c r="A255" s="281">
        <v>310</v>
      </c>
      <c r="B255" s="282" t="s">
        <v>215</v>
      </c>
      <c r="C255" s="275" t="s">
        <v>559</v>
      </c>
      <c r="D255" s="276">
        <v>2132.3528160000001</v>
      </c>
      <c r="E255" s="276">
        <v>2132.3528160000001</v>
      </c>
      <c r="F255" s="277">
        <f t="shared" si="10"/>
        <v>0</v>
      </c>
      <c r="G255" s="276">
        <v>628.06536751199997</v>
      </c>
      <c r="H255" s="278">
        <f t="shared" si="11"/>
        <v>443.525470622162</v>
      </c>
      <c r="I255" s="278">
        <f t="shared" si="9"/>
        <v>20.799816395025783</v>
      </c>
      <c r="J255" s="283"/>
      <c r="K255" s="276">
        <v>1.8221499999999998E-5</v>
      </c>
      <c r="L255" s="276">
        <v>443.525452400662</v>
      </c>
    </row>
    <row r="256" spans="1:12" s="63" customFormat="1" ht="18" customHeight="1" x14ac:dyDescent="0.25">
      <c r="A256" s="281">
        <v>311</v>
      </c>
      <c r="B256" s="282" t="s">
        <v>192</v>
      </c>
      <c r="C256" s="275" t="s">
        <v>560</v>
      </c>
      <c r="D256" s="276">
        <v>6409.7793689535865</v>
      </c>
      <c r="E256" s="276">
        <v>6391.5578694501601</v>
      </c>
      <c r="F256" s="277">
        <f t="shared" si="10"/>
        <v>-0.28427654767158117</v>
      </c>
      <c r="G256" s="276">
        <v>5886.9630619965001</v>
      </c>
      <c r="H256" s="278">
        <f t="shared" si="11"/>
        <v>4450.8073174743377</v>
      </c>
      <c r="I256" s="278">
        <f t="shared" si="9"/>
        <v>69.635719622409098</v>
      </c>
      <c r="J256" s="283"/>
      <c r="K256" s="276">
        <v>0</v>
      </c>
      <c r="L256" s="276">
        <v>4450.8073174743377</v>
      </c>
    </row>
    <row r="257" spans="1:12" s="63" customFormat="1" ht="18" customHeight="1" x14ac:dyDescent="0.25">
      <c r="A257" s="281">
        <v>312</v>
      </c>
      <c r="B257" s="282" t="s">
        <v>192</v>
      </c>
      <c r="C257" s="275" t="s">
        <v>368</v>
      </c>
      <c r="D257" s="276">
        <v>482.31153434749996</v>
      </c>
      <c r="E257" s="276">
        <v>482.31153488029116</v>
      </c>
      <c r="F257" s="277">
        <f t="shared" si="10"/>
        <v>1.1046618908494565E-7</v>
      </c>
      <c r="G257" s="276">
        <v>482.31153434749996</v>
      </c>
      <c r="H257" s="278">
        <f t="shared" si="11"/>
        <v>291.29078232367164</v>
      </c>
      <c r="I257" s="278">
        <f t="shared" si="9"/>
        <v>60.394736857365331</v>
      </c>
      <c r="J257" s="283"/>
      <c r="K257" s="276">
        <v>0</v>
      </c>
      <c r="L257" s="276">
        <v>291.29078232367164</v>
      </c>
    </row>
    <row r="258" spans="1:12" s="63" customFormat="1" ht="18" customHeight="1" x14ac:dyDescent="0.25">
      <c r="A258" s="281">
        <v>313</v>
      </c>
      <c r="B258" s="282" t="s">
        <v>115</v>
      </c>
      <c r="C258" s="275" t="s">
        <v>369</v>
      </c>
      <c r="D258" s="276">
        <v>13182.672161999999</v>
      </c>
      <c r="E258" s="276">
        <v>13182.672161999999</v>
      </c>
      <c r="F258" s="277">
        <f t="shared" si="10"/>
        <v>0</v>
      </c>
      <c r="G258" s="276">
        <v>7233.8981459249999</v>
      </c>
      <c r="H258" s="278">
        <f t="shared" si="11"/>
        <v>6310.5603734354481</v>
      </c>
      <c r="I258" s="278">
        <f t="shared" si="9"/>
        <v>47.870115374833432</v>
      </c>
      <c r="J258" s="283"/>
      <c r="K258" s="276">
        <v>1.8221499999999998E-5</v>
      </c>
      <c r="L258" s="276">
        <v>6310.5603552139482</v>
      </c>
    </row>
    <row r="259" spans="1:12" s="63" customFormat="1" ht="18" customHeight="1" x14ac:dyDescent="0.25">
      <c r="A259" s="281">
        <v>314</v>
      </c>
      <c r="B259" s="282" t="s">
        <v>125</v>
      </c>
      <c r="C259" s="275" t="s">
        <v>370</v>
      </c>
      <c r="D259" s="276">
        <v>1744.798329621407</v>
      </c>
      <c r="E259" s="276">
        <v>1744.7983291248238</v>
      </c>
      <c r="F259" s="277">
        <f t="shared" si="10"/>
        <v>-2.8460775070016098E-8</v>
      </c>
      <c r="G259" s="276">
        <v>1744.7983294445</v>
      </c>
      <c r="H259" s="278">
        <f t="shared" si="11"/>
        <v>1367.7043495258258</v>
      </c>
      <c r="I259" s="278">
        <f t="shared" si="9"/>
        <v>78.387532054312246</v>
      </c>
      <c r="J259" s="283"/>
      <c r="K259" s="276">
        <v>0</v>
      </c>
      <c r="L259" s="276">
        <v>1367.7043495258258</v>
      </c>
    </row>
    <row r="260" spans="1:12" s="63" customFormat="1" ht="18" customHeight="1" x14ac:dyDescent="0.25">
      <c r="A260" s="281">
        <v>316</v>
      </c>
      <c r="B260" s="282" t="s">
        <v>129</v>
      </c>
      <c r="C260" s="275" t="s">
        <v>371</v>
      </c>
      <c r="D260" s="276">
        <v>325.51199223031415</v>
      </c>
      <c r="E260" s="276">
        <v>325.51199176994061</v>
      </c>
      <c r="F260" s="277">
        <f t="shared" si="10"/>
        <v>-1.414305899061219E-7</v>
      </c>
      <c r="G260" s="276">
        <v>325.51199187649996</v>
      </c>
      <c r="H260" s="278">
        <f t="shared" si="11"/>
        <v>175.43626721569206</v>
      </c>
      <c r="I260" s="278">
        <f t="shared" si="9"/>
        <v>53.89548515917155</v>
      </c>
      <c r="J260" s="283"/>
      <c r="K260" s="276">
        <v>0</v>
      </c>
      <c r="L260" s="276">
        <v>175.43626721569206</v>
      </c>
    </row>
    <row r="261" spans="1:12" s="63" customFormat="1" ht="18" customHeight="1" x14ac:dyDescent="0.25">
      <c r="A261" s="281">
        <v>317</v>
      </c>
      <c r="B261" s="282" t="s">
        <v>215</v>
      </c>
      <c r="C261" s="275" t="s">
        <v>372</v>
      </c>
      <c r="D261" s="276">
        <v>1223.1565437575</v>
      </c>
      <c r="E261" s="276">
        <v>1223.1565442902911</v>
      </c>
      <c r="F261" s="277">
        <f t="shared" si="10"/>
        <v>4.3558685547395726E-8</v>
      </c>
      <c r="G261" s="276">
        <v>1223.1565437575</v>
      </c>
      <c r="H261" s="278">
        <f t="shared" si="11"/>
        <v>573.28647974909882</v>
      </c>
      <c r="I261" s="278">
        <f t="shared" si="9"/>
        <v>46.869428318493391</v>
      </c>
      <c r="J261" s="283"/>
      <c r="K261" s="276">
        <v>0</v>
      </c>
      <c r="L261" s="276">
        <v>573.28647974909882</v>
      </c>
    </row>
    <row r="262" spans="1:12" s="63" customFormat="1" ht="18" customHeight="1" x14ac:dyDescent="0.25">
      <c r="A262" s="281">
        <v>318</v>
      </c>
      <c r="B262" s="282" t="s">
        <v>129</v>
      </c>
      <c r="C262" s="275" t="s">
        <v>373</v>
      </c>
      <c r="D262" s="276">
        <v>274.14866280999996</v>
      </c>
      <c r="E262" s="276">
        <v>274.14866280999996</v>
      </c>
      <c r="F262" s="277">
        <f t="shared" si="10"/>
        <v>0</v>
      </c>
      <c r="G262" s="276">
        <v>274.14866280999996</v>
      </c>
      <c r="H262" s="278">
        <f t="shared" si="11"/>
        <v>47.086075097533552</v>
      </c>
      <c r="I262" s="278">
        <f t="shared" si="9"/>
        <v>17.175380180558015</v>
      </c>
      <c r="J262" s="283"/>
      <c r="K262" s="276">
        <v>0</v>
      </c>
      <c r="L262" s="276">
        <v>47.086075097533552</v>
      </c>
    </row>
    <row r="263" spans="1:12" s="63" customFormat="1" ht="18" customHeight="1" x14ac:dyDescent="0.25">
      <c r="A263" s="281">
        <v>319</v>
      </c>
      <c r="B263" s="282" t="s">
        <v>215</v>
      </c>
      <c r="C263" s="275" t="s">
        <v>374</v>
      </c>
      <c r="D263" s="276">
        <v>820.9374304449999</v>
      </c>
      <c r="E263" s="276">
        <v>820.9374304449999</v>
      </c>
      <c r="F263" s="277">
        <f t="shared" si="10"/>
        <v>0</v>
      </c>
      <c r="G263" s="276">
        <v>820.9374304449999</v>
      </c>
      <c r="H263" s="278">
        <f t="shared" si="11"/>
        <v>246.2812316709653</v>
      </c>
      <c r="I263" s="278">
        <f t="shared" si="9"/>
        <v>30.000000309093632</v>
      </c>
      <c r="J263" s="283"/>
      <c r="K263" s="276">
        <v>0</v>
      </c>
      <c r="L263" s="276">
        <v>246.2812316709653</v>
      </c>
    </row>
    <row r="264" spans="1:12" s="63" customFormat="1" ht="18" customHeight="1" x14ac:dyDescent="0.25">
      <c r="A264" s="281">
        <v>320</v>
      </c>
      <c r="B264" s="282" t="s">
        <v>125</v>
      </c>
      <c r="C264" s="275" t="s">
        <v>375</v>
      </c>
      <c r="D264" s="276">
        <v>1103.5163250714072</v>
      </c>
      <c r="E264" s="276">
        <v>1103.5163245748238</v>
      </c>
      <c r="F264" s="277">
        <f t="shared" si="10"/>
        <v>-4.5000092541158665E-8</v>
      </c>
      <c r="G264" s="276">
        <v>1103.5163248944998</v>
      </c>
      <c r="H264" s="278">
        <f t="shared" si="11"/>
        <v>607.95494144374982</v>
      </c>
      <c r="I264" s="278">
        <f t="shared" si="9"/>
        <v>55.09251905974206</v>
      </c>
      <c r="J264" s="283"/>
      <c r="K264" s="276">
        <v>0</v>
      </c>
      <c r="L264" s="276">
        <v>607.95494144374982</v>
      </c>
    </row>
    <row r="265" spans="1:12" s="63" customFormat="1" ht="18" customHeight="1" x14ac:dyDescent="0.25">
      <c r="A265" s="281">
        <v>321</v>
      </c>
      <c r="B265" s="282" t="s">
        <v>215</v>
      </c>
      <c r="C265" s="275" t="s">
        <v>561</v>
      </c>
      <c r="D265" s="276">
        <v>1070.221581</v>
      </c>
      <c r="E265" s="276">
        <v>1070.221581</v>
      </c>
      <c r="F265" s="277">
        <f t="shared" si="10"/>
        <v>0</v>
      </c>
      <c r="G265" s="276">
        <v>572.22559898349994</v>
      </c>
      <c r="H265" s="278">
        <f t="shared" si="11"/>
        <v>357.71433687114853</v>
      </c>
      <c r="I265" s="278">
        <f t="shared" si="9"/>
        <v>33.424324758701395</v>
      </c>
      <c r="J265" s="283"/>
      <c r="K265" s="276">
        <v>1.8221499999999998E-5</v>
      </c>
      <c r="L265" s="276">
        <v>357.71431864964853</v>
      </c>
    </row>
    <row r="266" spans="1:12" s="63" customFormat="1" ht="18" customHeight="1" x14ac:dyDescent="0.25">
      <c r="A266" s="281">
        <v>322</v>
      </c>
      <c r="B266" s="282" t="s">
        <v>215</v>
      </c>
      <c r="C266" s="275" t="s">
        <v>377</v>
      </c>
      <c r="D266" s="276">
        <v>8066.0822505999995</v>
      </c>
      <c r="E266" s="276">
        <v>8066.0822505999995</v>
      </c>
      <c r="F266" s="277">
        <f t="shared" si="10"/>
        <v>0</v>
      </c>
      <c r="G266" s="276">
        <v>8066.0822505999995</v>
      </c>
      <c r="H266" s="278">
        <f t="shared" si="11"/>
        <v>5399.4335441002049</v>
      </c>
      <c r="I266" s="278">
        <f t="shared" si="9"/>
        <v>66.939976265411445</v>
      </c>
      <c r="J266" s="283"/>
      <c r="K266" s="276">
        <v>0</v>
      </c>
      <c r="L266" s="276">
        <v>5399.4335441002049</v>
      </c>
    </row>
    <row r="267" spans="1:12" s="63" customFormat="1" ht="18" customHeight="1" x14ac:dyDescent="0.25">
      <c r="A267" s="281">
        <v>327</v>
      </c>
      <c r="B267" s="282" t="s">
        <v>113</v>
      </c>
      <c r="C267" s="275" t="s">
        <v>378</v>
      </c>
      <c r="D267" s="276">
        <v>956.32889664218385</v>
      </c>
      <c r="E267" s="276">
        <v>956.32889656976442</v>
      </c>
      <c r="F267" s="277">
        <f t="shared" si="10"/>
        <v>-7.5726518389274133E-9</v>
      </c>
      <c r="G267" s="276">
        <v>956.32889699600003</v>
      </c>
      <c r="H267" s="278">
        <f t="shared" si="11"/>
        <v>924.94216791151985</v>
      </c>
      <c r="I267" s="278">
        <f t="shared" si="9"/>
        <v>96.717998507540131</v>
      </c>
      <c r="J267" s="283"/>
      <c r="K267" s="276">
        <v>0</v>
      </c>
      <c r="L267" s="276">
        <v>924.94216791151985</v>
      </c>
    </row>
    <row r="268" spans="1:12" s="63" customFormat="1" ht="18" customHeight="1" x14ac:dyDescent="0.25">
      <c r="A268" s="281">
        <v>328</v>
      </c>
      <c r="B268" s="282" t="s">
        <v>125</v>
      </c>
      <c r="C268" s="275" t="s">
        <v>379</v>
      </c>
      <c r="D268" s="276">
        <v>82.587491029999995</v>
      </c>
      <c r="E268" s="276">
        <v>82.587491029999995</v>
      </c>
      <c r="F268" s="277">
        <f t="shared" si="10"/>
        <v>0</v>
      </c>
      <c r="G268" s="276">
        <v>82.587491029999995</v>
      </c>
      <c r="H268" s="278">
        <f t="shared" si="11"/>
        <v>65.821296756949835</v>
      </c>
      <c r="I268" s="278">
        <f t="shared" si="9"/>
        <v>79.698869569775624</v>
      </c>
      <c r="J268" s="283"/>
      <c r="K268" s="276">
        <v>0</v>
      </c>
      <c r="L268" s="276">
        <v>65.821296756949835</v>
      </c>
    </row>
    <row r="269" spans="1:12" s="63" customFormat="1" ht="18" customHeight="1" x14ac:dyDescent="0.25">
      <c r="A269" s="281">
        <v>336</v>
      </c>
      <c r="B269" s="282" t="s">
        <v>215</v>
      </c>
      <c r="C269" s="275" t="s">
        <v>380</v>
      </c>
      <c r="D269" s="276">
        <v>1163.2761756485911</v>
      </c>
      <c r="E269" s="276">
        <v>1163.2761761451743</v>
      </c>
      <c r="F269" s="277">
        <f t="shared" si="10"/>
        <v>4.2688341750363179E-8</v>
      </c>
      <c r="G269" s="276">
        <v>1163.2761758254999</v>
      </c>
      <c r="H269" s="278">
        <f t="shared" si="11"/>
        <v>800.64274898262124</v>
      </c>
      <c r="I269" s="278">
        <f t="shared" si="9"/>
        <v>68.826540541366924</v>
      </c>
      <c r="J269" s="283"/>
      <c r="K269" s="276">
        <v>0</v>
      </c>
      <c r="L269" s="276">
        <v>800.64274898262124</v>
      </c>
    </row>
    <row r="270" spans="1:12" s="63" customFormat="1" ht="18" customHeight="1" x14ac:dyDescent="0.25">
      <c r="A270" s="281">
        <v>337</v>
      </c>
      <c r="B270" s="282" t="s">
        <v>237</v>
      </c>
      <c r="C270" s="275" t="s">
        <v>381</v>
      </c>
      <c r="D270" s="276">
        <v>2648.4585820000002</v>
      </c>
      <c r="E270" s="276">
        <v>2648.4585820000002</v>
      </c>
      <c r="F270" s="277">
        <f t="shared" si="10"/>
        <v>0</v>
      </c>
      <c r="G270" s="276">
        <v>1220.3034941735</v>
      </c>
      <c r="H270" s="278">
        <f t="shared" si="11"/>
        <v>919.68052209279085</v>
      </c>
      <c r="I270" s="278">
        <f t="shared" ref="I270:I310" si="12">+H270/E270*100</f>
        <v>34.725123826489607</v>
      </c>
      <c r="J270" s="283"/>
      <c r="K270" s="276">
        <v>1.8221499999999998E-5</v>
      </c>
      <c r="L270" s="276">
        <v>919.68050387129085</v>
      </c>
    </row>
    <row r="271" spans="1:12" s="63" customFormat="1" ht="18" customHeight="1" x14ac:dyDescent="0.25">
      <c r="A271" s="281">
        <v>338</v>
      </c>
      <c r="B271" s="282" t="s">
        <v>215</v>
      </c>
      <c r="C271" s="275" t="s">
        <v>523</v>
      </c>
      <c r="D271" s="276">
        <v>3035.5196849999998</v>
      </c>
      <c r="E271" s="276">
        <v>3035.5196849999998</v>
      </c>
      <c r="F271" s="277">
        <f t="shared" si="10"/>
        <v>0</v>
      </c>
      <c r="G271" s="276">
        <v>729.50123280649996</v>
      </c>
      <c r="H271" s="278">
        <f t="shared" si="11"/>
        <v>682.0733904133516</v>
      </c>
      <c r="I271" s="278">
        <f t="shared" si="12"/>
        <v>22.46974031444476</v>
      </c>
      <c r="J271" s="283"/>
      <c r="K271" s="276">
        <v>1.8221499999999998E-5</v>
      </c>
      <c r="L271" s="276">
        <v>682.0733721918516</v>
      </c>
    </row>
    <row r="272" spans="1:12" s="63" customFormat="1" ht="18" customHeight="1" x14ac:dyDescent="0.25">
      <c r="A272" s="281">
        <v>339</v>
      </c>
      <c r="B272" s="282" t="s">
        <v>215</v>
      </c>
      <c r="C272" s="275" t="s">
        <v>562</v>
      </c>
      <c r="D272" s="276">
        <v>9960.5670502249995</v>
      </c>
      <c r="E272" s="276">
        <v>9960.5670502249995</v>
      </c>
      <c r="F272" s="277">
        <f t="shared" ref="F272:F277" si="13">E272/D272*100-100</f>
        <v>0</v>
      </c>
      <c r="G272" s="276">
        <v>9960.5670502249995</v>
      </c>
      <c r="H272" s="278">
        <f t="shared" ref="H272:H276" si="14">+K272+L272</f>
        <v>6911.9911257447366</v>
      </c>
      <c r="I272" s="278">
        <f t="shared" si="12"/>
        <v>69.393550496591473</v>
      </c>
      <c r="J272" s="283"/>
      <c r="K272" s="276">
        <v>0</v>
      </c>
      <c r="L272" s="276">
        <v>6911.9911257447366</v>
      </c>
    </row>
    <row r="273" spans="1:13" s="63" customFormat="1" ht="18" customHeight="1" x14ac:dyDescent="0.25">
      <c r="A273" s="281">
        <v>348</v>
      </c>
      <c r="B273" s="282" t="s">
        <v>129</v>
      </c>
      <c r="C273" s="275" t="s">
        <v>563</v>
      </c>
      <c r="D273" s="276">
        <v>105.94206011218439</v>
      </c>
      <c r="E273" s="276">
        <v>105.94206003976595</v>
      </c>
      <c r="F273" s="277">
        <f t="shared" si="13"/>
        <v>-6.8356655447132653E-8</v>
      </c>
      <c r="G273" s="276">
        <v>105.94206046599999</v>
      </c>
      <c r="H273" s="278">
        <f t="shared" si="14"/>
        <v>91.843233149799985</v>
      </c>
      <c r="I273" s="278">
        <f t="shared" si="12"/>
        <v>86.691945687412641</v>
      </c>
      <c r="J273" s="283"/>
      <c r="K273" s="276">
        <v>0</v>
      </c>
      <c r="L273" s="276">
        <v>91.843233149799985</v>
      </c>
    </row>
    <row r="274" spans="1:13" s="63" customFormat="1" ht="18" customHeight="1" x14ac:dyDescent="0.25">
      <c r="A274" s="281">
        <v>349</v>
      </c>
      <c r="B274" s="282" t="s">
        <v>215</v>
      </c>
      <c r="C274" s="275" t="s">
        <v>564</v>
      </c>
      <c r="D274" s="276">
        <v>1512.4209429999999</v>
      </c>
      <c r="E274" s="276">
        <v>1512.4209429999999</v>
      </c>
      <c r="F274" s="277">
        <f t="shared" si="13"/>
        <v>0</v>
      </c>
      <c r="G274" s="276">
        <v>423.56997372249998</v>
      </c>
      <c r="H274" s="278">
        <f t="shared" si="14"/>
        <v>379.97739137203348</v>
      </c>
      <c r="I274" s="278">
        <f t="shared" si="12"/>
        <v>25.123785354249321</v>
      </c>
      <c r="J274" s="283"/>
      <c r="K274" s="276">
        <v>1.8221499999999998E-5</v>
      </c>
      <c r="L274" s="276">
        <v>379.97737315053348</v>
      </c>
    </row>
    <row r="275" spans="1:13" s="63" customFormat="1" ht="18" customHeight="1" x14ac:dyDescent="0.25">
      <c r="A275" s="281">
        <v>350</v>
      </c>
      <c r="B275" s="282" t="s">
        <v>215</v>
      </c>
      <c r="C275" s="275" t="s">
        <v>509</v>
      </c>
      <c r="D275" s="276">
        <v>1373.7974559310908</v>
      </c>
      <c r="E275" s="276">
        <v>1373.7974558948815</v>
      </c>
      <c r="F275" s="277">
        <f t="shared" si="13"/>
        <v>-2.6357014348832308E-9</v>
      </c>
      <c r="G275" s="276">
        <v>1373.797456108</v>
      </c>
      <c r="H275" s="278">
        <f t="shared" si="14"/>
        <v>1097.1381362647307</v>
      </c>
      <c r="I275" s="278">
        <f t="shared" si="12"/>
        <v>79.86170971251822</v>
      </c>
      <c r="J275" s="283"/>
      <c r="K275" s="276">
        <v>0</v>
      </c>
      <c r="L275" s="276">
        <v>1097.1381362647307</v>
      </c>
    </row>
    <row r="276" spans="1:13" s="63" customFormat="1" ht="32.25" customHeight="1" x14ac:dyDescent="0.25">
      <c r="A276" s="286">
        <v>352</v>
      </c>
      <c r="B276" s="282" t="s">
        <v>215</v>
      </c>
      <c r="C276" s="275" t="s">
        <v>565</v>
      </c>
      <c r="D276" s="276">
        <v>1663.2726598839999</v>
      </c>
      <c r="E276" s="276">
        <v>2334.3192293698812</v>
      </c>
      <c r="F276" s="277">
        <f t="shared" si="13"/>
        <v>40.344952795212862</v>
      </c>
      <c r="G276" s="276">
        <v>132.19928460431001</v>
      </c>
      <c r="H276" s="278">
        <f t="shared" si="14"/>
        <v>127.79276941970002</v>
      </c>
      <c r="I276" s="278">
        <f t="shared" si="12"/>
        <v>5.4745198433804623</v>
      </c>
      <c r="J276" s="276" t="e">
        <f>J277/#REF!</f>
        <v>#REF!</v>
      </c>
      <c r="K276" s="276">
        <v>1.2755049999999999E-4</v>
      </c>
      <c r="L276" s="276">
        <v>127.79264186920003</v>
      </c>
      <c r="M276" s="64"/>
    </row>
    <row r="277" spans="1:13" s="63" customFormat="1" ht="18" customHeight="1" x14ac:dyDescent="0.25">
      <c r="A277" s="384" t="s">
        <v>566</v>
      </c>
      <c r="B277" s="384"/>
      <c r="C277" s="384"/>
      <c r="D277" s="287">
        <f>SUM(D278:D310)</f>
        <v>240038.99851448345</v>
      </c>
      <c r="E277" s="287">
        <f>SUM(E278:E310)</f>
        <v>240038.99851845595</v>
      </c>
      <c r="F277" s="288">
        <f t="shared" si="13"/>
        <v>1.6549392967135645E-9</v>
      </c>
      <c r="G277" s="287">
        <f>SUM(G278:G310)</f>
        <v>196750.12251267844</v>
      </c>
      <c r="H277" s="271">
        <f>+K277+L277</f>
        <v>196750.12251090078</v>
      </c>
      <c r="I277" s="289">
        <f>+H277/E277*100</f>
        <v>81.96589876031048</v>
      </c>
      <c r="J277" s="271"/>
      <c r="K277" s="287">
        <f>SUM(K278:K310)</f>
        <v>0</v>
      </c>
      <c r="L277" s="287">
        <f>SUM(L278:L310)</f>
        <v>196750.12251090078</v>
      </c>
    </row>
    <row r="278" spans="1:13" s="63" customFormat="1" ht="18" customHeight="1" x14ac:dyDescent="0.25">
      <c r="A278" s="274">
        <v>1</v>
      </c>
      <c r="B278" s="245" t="s">
        <v>567</v>
      </c>
      <c r="C278" s="290" t="s">
        <v>568</v>
      </c>
      <c r="D278" s="276">
        <v>6569.2151799999992</v>
      </c>
      <c r="E278" s="276">
        <v>6569.2151799999992</v>
      </c>
      <c r="F278" s="278">
        <f>E278/D278*100-100</f>
        <v>0</v>
      </c>
      <c r="G278" s="276">
        <v>6569.2151799999992</v>
      </c>
      <c r="H278" s="276">
        <v>6569.2151799999992</v>
      </c>
      <c r="I278" s="278">
        <f t="shared" si="12"/>
        <v>100</v>
      </c>
      <c r="J278" s="279"/>
      <c r="K278" s="276">
        <v>0</v>
      </c>
      <c r="L278" s="291">
        <v>6569.2151799999992</v>
      </c>
    </row>
    <row r="279" spans="1:13" s="63" customFormat="1" ht="18" customHeight="1" x14ac:dyDescent="0.25">
      <c r="A279" s="274">
        <v>2</v>
      </c>
      <c r="B279" s="245" t="s">
        <v>115</v>
      </c>
      <c r="C279" s="290" t="s">
        <v>569</v>
      </c>
      <c r="D279" s="276">
        <v>4698.2315599999993</v>
      </c>
      <c r="E279" s="276">
        <v>4698.2315599999993</v>
      </c>
      <c r="F279" s="278">
        <f t="shared" ref="F279:F310" si="15">E279/D279*100-100</f>
        <v>0</v>
      </c>
      <c r="G279" s="276">
        <v>4698.2315599999993</v>
      </c>
      <c r="H279" s="276">
        <v>4698.2315599999993</v>
      </c>
      <c r="I279" s="278">
        <f t="shared" si="12"/>
        <v>100</v>
      </c>
      <c r="J279" s="279"/>
      <c r="K279" s="276">
        <v>0</v>
      </c>
      <c r="L279" s="291">
        <v>4698.2315599999993</v>
      </c>
    </row>
    <row r="280" spans="1:13" s="63" customFormat="1" ht="18" customHeight="1" x14ac:dyDescent="0.25">
      <c r="A280" s="274">
        <v>3</v>
      </c>
      <c r="B280" s="245" t="s">
        <v>115</v>
      </c>
      <c r="C280" s="292" t="s">
        <v>570</v>
      </c>
      <c r="D280" s="276">
        <v>6690.7525849999993</v>
      </c>
      <c r="E280" s="276">
        <v>6690.7525849999993</v>
      </c>
      <c r="F280" s="278">
        <f t="shared" si="15"/>
        <v>0</v>
      </c>
      <c r="G280" s="276">
        <v>6690.7525849999993</v>
      </c>
      <c r="H280" s="276">
        <v>6690.7525849999993</v>
      </c>
      <c r="I280" s="278">
        <f t="shared" si="12"/>
        <v>100</v>
      </c>
      <c r="J280" s="279"/>
      <c r="K280" s="276">
        <v>0</v>
      </c>
      <c r="L280" s="291">
        <v>6690.7525849999993</v>
      </c>
    </row>
    <row r="281" spans="1:13" s="63" customFormat="1" ht="18" customHeight="1" x14ac:dyDescent="0.25">
      <c r="A281" s="274">
        <v>4</v>
      </c>
      <c r="B281" s="245" t="s">
        <v>115</v>
      </c>
      <c r="C281" s="290" t="s">
        <v>571</v>
      </c>
      <c r="D281" s="276">
        <v>2728.1249657896751</v>
      </c>
      <c r="E281" s="276">
        <v>2728.1249662500409</v>
      </c>
      <c r="F281" s="278">
        <f t="shared" si="15"/>
        <v>1.6874807329259056E-8</v>
      </c>
      <c r="G281" s="276">
        <v>2728.1249661434999</v>
      </c>
      <c r="H281" s="276">
        <v>2728.1249661434999</v>
      </c>
      <c r="I281" s="278">
        <f t="shared" si="12"/>
        <v>99.999999996094729</v>
      </c>
      <c r="J281" s="279"/>
      <c r="K281" s="276">
        <v>0</v>
      </c>
      <c r="L281" s="291">
        <v>2728.1249661434999</v>
      </c>
    </row>
    <row r="282" spans="1:13" s="63" customFormat="1" ht="18" customHeight="1" x14ac:dyDescent="0.25">
      <c r="A282" s="274">
        <v>5</v>
      </c>
      <c r="B282" s="245" t="s">
        <v>115</v>
      </c>
      <c r="C282" s="290" t="s">
        <v>572</v>
      </c>
      <c r="D282" s="276">
        <v>3192.260699836087</v>
      </c>
      <c r="E282" s="276">
        <v>3192.260699799881</v>
      </c>
      <c r="F282" s="278">
        <f t="shared" si="15"/>
        <v>-1.1341825256749871E-9</v>
      </c>
      <c r="G282" s="276">
        <v>3168.3544199999997</v>
      </c>
      <c r="H282" s="276">
        <v>3168.3544199999997</v>
      </c>
      <c r="I282" s="278">
        <f t="shared" si="12"/>
        <v>99.251117560624664</v>
      </c>
      <c r="J282" s="279"/>
      <c r="K282" s="276">
        <v>0</v>
      </c>
      <c r="L282" s="291">
        <v>3168.3544199999997</v>
      </c>
    </row>
    <row r="283" spans="1:13" s="63" customFormat="1" ht="18" customHeight="1" x14ac:dyDescent="0.25">
      <c r="A283" s="274">
        <v>6</v>
      </c>
      <c r="B283" s="245" t="s">
        <v>123</v>
      </c>
      <c r="C283" s="290" t="s">
        <v>573</v>
      </c>
      <c r="D283" s="276">
        <v>3721.2858374999996</v>
      </c>
      <c r="E283" s="276">
        <v>3721.2858374999996</v>
      </c>
      <c r="F283" s="278">
        <f t="shared" si="15"/>
        <v>0</v>
      </c>
      <c r="G283" s="276">
        <v>3721.2858374999996</v>
      </c>
      <c r="H283" s="276">
        <v>3721.2858374999996</v>
      </c>
      <c r="I283" s="278">
        <f t="shared" si="12"/>
        <v>100</v>
      </c>
      <c r="J283" s="279"/>
      <c r="K283" s="276">
        <v>0</v>
      </c>
      <c r="L283" s="291">
        <v>3721.2858374999996</v>
      </c>
    </row>
    <row r="284" spans="1:13" s="63" customFormat="1" ht="18" customHeight="1" x14ac:dyDescent="0.25">
      <c r="A284" s="274">
        <v>7</v>
      </c>
      <c r="B284" s="245" t="s">
        <v>115</v>
      </c>
      <c r="C284" s="290" t="s">
        <v>574</v>
      </c>
      <c r="D284" s="276">
        <v>4714.9953399999995</v>
      </c>
      <c r="E284" s="276">
        <v>4714.9953399999995</v>
      </c>
      <c r="F284" s="278">
        <f t="shared" si="15"/>
        <v>0</v>
      </c>
      <c r="G284" s="276">
        <v>4714.9953399999995</v>
      </c>
      <c r="H284" s="276">
        <v>4714.9953399999995</v>
      </c>
      <c r="I284" s="278">
        <f t="shared" si="12"/>
        <v>100</v>
      </c>
      <c r="J284" s="279"/>
      <c r="K284" s="276">
        <v>0</v>
      </c>
      <c r="L284" s="291">
        <v>4714.9953399999995</v>
      </c>
    </row>
    <row r="285" spans="1:13" s="63" customFormat="1" ht="18" customHeight="1" x14ac:dyDescent="0.25">
      <c r="A285" s="274">
        <v>8</v>
      </c>
      <c r="B285" s="245" t="s">
        <v>115</v>
      </c>
      <c r="C285" s="290" t="s">
        <v>575</v>
      </c>
      <c r="D285" s="276">
        <v>2943.1366800000001</v>
      </c>
      <c r="E285" s="276">
        <v>2943.1366800000001</v>
      </c>
      <c r="F285" s="278">
        <f t="shared" si="15"/>
        <v>0</v>
      </c>
      <c r="G285" s="276">
        <v>2943.1366800000001</v>
      </c>
      <c r="H285" s="276">
        <v>2943.1366800000001</v>
      </c>
      <c r="I285" s="278">
        <f t="shared" si="12"/>
        <v>100</v>
      </c>
      <c r="J285" s="279"/>
      <c r="K285" s="276">
        <v>0</v>
      </c>
      <c r="L285" s="291">
        <v>2943.1366800000001</v>
      </c>
    </row>
    <row r="286" spans="1:13" s="63" customFormat="1" ht="18" customHeight="1" x14ac:dyDescent="0.25">
      <c r="A286" s="274">
        <v>9</v>
      </c>
      <c r="B286" s="245" t="s">
        <v>115</v>
      </c>
      <c r="C286" s="290" t="s">
        <v>576</v>
      </c>
      <c r="D286" s="276">
        <v>4335.8059249999997</v>
      </c>
      <c r="E286" s="276">
        <v>4335.8059249999997</v>
      </c>
      <c r="F286" s="278">
        <f t="shared" si="15"/>
        <v>0</v>
      </c>
      <c r="G286" s="276">
        <v>4335.8059249999997</v>
      </c>
      <c r="H286" s="276">
        <v>4335.8059249999997</v>
      </c>
      <c r="I286" s="278">
        <f t="shared" si="12"/>
        <v>100</v>
      </c>
      <c r="J286" s="279"/>
      <c r="K286" s="276">
        <v>0</v>
      </c>
      <c r="L286" s="291">
        <v>4335.8059249999997</v>
      </c>
    </row>
    <row r="287" spans="1:13" s="63" customFormat="1" ht="18" customHeight="1" x14ac:dyDescent="0.25">
      <c r="A287" s="274">
        <v>10</v>
      </c>
      <c r="B287" s="245" t="s">
        <v>115</v>
      </c>
      <c r="C287" s="290" t="s">
        <v>577</v>
      </c>
      <c r="D287" s="276">
        <v>6471.3657249999997</v>
      </c>
      <c r="E287" s="276">
        <v>6471.3657249999997</v>
      </c>
      <c r="F287" s="278">
        <f t="shared" si="15"/>
        <v>0</v>
      </c>
      <c r="G287" s="276">
        <v>6471.3657249999997</v>
      </c>
      <c r="H287" s="276">
        <v>6471.3657249999997</v>
      </c>
      <c r="I287" s="278">
        <f t="shared" si="12"/>
        <v>100</v>
      </c>
      <c r="J287" s="279"/>
      <c r="K287" s="276">
        <v>0</v>
      </c>
      <c r="L287" s="291">
        <v>6471.3657249999997</v>
      </c>
    </row>
    <row r="288" spans="1:13" s="63" customFormat="1" ht="18" customHeight="1" x14ac:dyDescent="0.25">
      <c r="A288" s="274">
        <v>11</v>
      </c>
      <c r="B288" s="245" t="s">
        <v>115</v>
      </c>
      <c r="C288" s="290" t="s">
        <v>578</v>
      </c>
      <c r="D288" s="276">
        <v>3116.9697899999996</v>
      </c>
      <c r="E288" s="276">
        <v>3116.9697899999996</v>
      </c>
      <c r="F288" s="278">
        <f t="shared" si="15"/>
        <v>0</v>
      </c>
      <c r="G288" s="276">
        <v>3116.9697899999996</v>
      </c>
      <c r="H288" s="276">
        <v>3116.9697899999996</v>
      </c>
      <c r="I288" s="278">
        <f t="shared" si="12"/>
        <v>100</v>
      </c>
      <c r="J288" s="279"/>
      <c r="K288" s="276">
        <v>0</v>
      </c>
      <c r="L288" s="291">
        <v>3116.9697899999996</v>
      </c>
    </row>
    <row r="289" spans="1:12" s="63" customFormat="1" ht="18" customHeight="1" x14ac:dyDescent="0.25">
      <c r="A289" s="274">
        <v>12</v>
      </c>
      <c r="B289" s="245" t="s">
        <v>115</v>
      </c>
      <c r="C289" s="290" t="s">
        <v>579</v>
      </c>
      <c r="D289" s="276">
        <v>5534.7806249999994</v>
      </c>
      <c r="E289" s="276">
        <v>5534.7806249999994</v>
      </c>
      <c r="F289" s="278">
        <f t="shared" si="15"/>
        <v>0</v>
      </c>
      <c r="G289" s="276">
        <v>5534.7806249999994</v>
      </c>
      <c r="H289" s="276">
        <v>5534.7806249999994</v>
      </c>
      <c r="I289" s="278">
        <f t="shared" si="12"/>
        <v>100</v>
      </c>
      <c r="J289" s="279"/>
      <c r="K289" s="276">
        <v>0</v>
      </c>
      <c r="L289" s="291">
        <v>5534.7806249999994</v>
      </c>
    </row>
    <row r="290" spans="1:12" s="63" customFormat="1" ht="18" customHeight="1" x14ac:dyDescent="0.25">
      <c r="A290" s="274">
        <v>15</v>
      </c>
      <c r="B290" s="245" t="s">
        <v>115</v>
      </c>
      <c r="C290" s="290" t="s">
        <v>580</v>
      </c>
      <c r="D290" s="276">
        <v>9829.458365387809</v>
      </c>
      <c r="E290" s="276">
        <v>9829.4583654602193</v>
      </c>
      <c r="F290" s="278">
        <f t="shared" si="15"/>
        <v>7.3667649758135667E-10</v>
      </c>
      <c r="G290" s="276">
        <v>9829.4583650339991</v>
      </c>
      <c r="H290" s="276">
        <v>9829.4583650339991</v>
      </c>
      <c r="I290" s="278">
        <f t="shared" si="12"/>
        <v>99.999999995663842</v>
      </c>
      <c r="J290" s="279"/>
      <c r="K290" s="276">
        <v>0</v>
      </c>
      <c r="L290" s="291">
        <v>9829.4583650339991</v>
      </c>
    </row>
    <row r="291" spans="1:12" s="63" customFormat="1" ht="18" customHeight="1" x14ac:dyDescent="0.25">
      <c r="A291" s="274">
        <v>16</v>
      </c>
      <c r="B291" s="245" t="s">
        <v>115</v>
      </c>
      <c r="C291" s="290" t="s">
        <v>581</v>
      </c>
      <c r="D291" s="276">
        <v>3096.4192904021747</v>
      </c>
      <c r="E291" s="276">
        <v>3096.4192903297626</v>
      </c>
      <c r="F291" s="278">
        <f t="shared" si="15"/>
        <v>-2.3385666736430721E-9</v>
      </c>
      <c r="G291" s="276">
        <v>3096.419290756</v>
      </c>
      <c r="H291" s="276">
        <v>3096.419290756</v>
      </c>
      <c r="I291" s="278">
        <f t="shared" si="12"/>
        <v>100.0000000137655</v>
      </c>
      <c r="J291" s="279"/>
      <c r="K291" s="276">
        <v>0</v>
      </c>
      <c r="L291" s="291">
        <v>3096.419290756</v>
      </c>
    </row>
    <row r="292" spans="1:12" s="63" customFormat="1" ht="18" customHeight="1" x14ac:dyDescent="0.25">
      <c r="A292" s="274">
        <v>17</v>
      </c>
      <c r="B292" s="245" t="s">
        <v>115</v>
      </c>
      <c r="C292" s="290" t="s">
        <v>582</v>
      </c>
      <c r="D292" s="276">
        <v>6183.5528318721745</v>
      </c>
      <c r="E292" s="276">
        <v>6183.5528317997614</v>
      </c>
      <c r="F292" s="278">
        <f t="shared" si="15"/>
        <v>-1.1710596936609363E-9</v>
      </c>
      <c r="G292" s="276">
        <v>6183.5528322259997</v>
      </c>
      <c r="H292" s="276">
        <v>6183.5528322259997</v>
      </c>
      <c r="I292" s="278">
        <f t="shared" si="12"/>
        <v>100.0000000068931</v>
      </c>
      <c r="J292" s="286"/>
      <c r="K292" s="276">
        <v>0</v>
      </c>
      <c r="L292" s="291">
        <v>6183.5528322259997</v>
      </c>
    </row>
    <row r="293" spans="1:12" s="63" customFormat="1" ht="18" customHeight="1" x14ac:dyDescent="0.25">
      <c r="A293" s="274">
        <v>18</v>
      </c>
      <c r="B293" s="245" t="s">
        <v>115</v>
      </c>
      <c r="C293" s="290" t="s">
        <v>583</v>
      </c>
      <c r="D293" s="276">
        <v>4863.4219029613942</v>
      </c>
      <c r="E293" s="276">
        <v>4863.421902464821</v>
      </c>
      <c r="F293" s="278">
        <f t="shared" si="15"/>
        <v>-1.0210371215180203E-8</v>
      </c>
      <c r="G293" s="276">
        <v>4863.4219027845002</v>
      </c>
      <c r="H293" s="276">
        <v>4863.4219027845002</v>
      </c>
      <c r="I293" s="278">
        <f t="shared" si="12"/>
        <v>100.00000000657315</v>
      </c>
      <c r="J293" s="286"/>
      <c r="K293" s="276">
        <v>0</v>
      </c>
      <c r="L293" s="291">
        <v>4863.4219027845002</v>
      </c>
    </row>
    <row r="294" spans="1:12" s="63" customFormat="1" ht="18" customHeight="1" x14ac:dyDescent="0.25">
      <c r="A294" s="274">
        <v>19</v>
      </c>
      <c r="B294" s="245" t="s">
        <v>115</v>
      </c>
      <c r="C294" s="290" t="s">
        <v>584</v>
      </c>
      <c r="D294" s="276">
        <v>10575.9008188075</v>
      </c>
      <c r="E294" s="276">
        <v>10575.900819340279</v>
      </c>
      <c r="F294" s="278">
        <f t="shared" si="15"/>
        <v>5.0376627314108191E-9</v>
      </c>
      <c r="G294" s="276">
        <v>10540.389538767</v>
      </c>
      <c r="H294" s="276">
        <v>10540.389538767</v>
      </c>
      <c r="I294" s="278">
        <f t="shared" si="12"/>
        <v>99.664224531036268</v>
      </c>
      <c r="J294" s="293"/>
      <c r="K294" s="276">
        <v>0</v>
      </c>
      <c r="L294" s="291">
        <v>10540.389538767</v>
      </c>
    </row>
    <row r="295" spans="1:12" s="63" customFormat="1" ht="18" customHeight="1" x14ac:dyDescent="0.25">
      <c r="A295" s="274">
        <v>20</v>
      </c>
      <c r="B295" s="245" t="s">
        <v>115</v>
      </c>
      <c r="C295" s="290" t="s">
        <v>585</v>
      </c>
      <c r="D295" s="276">
        <v>10414.377971992501</v>
      </c>
      <c r="E295" s="276">
        <v>10414.377972525279</v>
      </c>
      <c r="F295" s="278">
        <f t="shared" si="15"/>
        <v>5.1157940106349997E-9</v>
      </c>
      <c r="G295" s="276">
        <v>10414.377971992501</v>
      </c>
      <c r="H295" s="276">
        <v>10414.377971992501</v>
      </c>
      <c r="I295" s="278">
        <f t="shared" si="12"/>
        <v>99.999999994884206</v>
      </c>
      <c r="J295" s="293"/>
      <c r="K295" s="276">
        <v>0</v>
      </c>
      <c r="L295" s="291">
        <v>10414.377971992501</v>
      </c>
    </row>
    <row r="296" spans="1:12" s="63" customFormat="1" ht="18" customHeight="1" x14ac:dyDescent="0.25">
      <c r="A296" s="274">
        <v>21</v>
      </c>
      <c r="B296" s="245" t="s">
        <v>115</v>
      </c>
      <c r="C296" s="290" t="s">
        <v>586</v>
      </c>
      <c r="D296" s="276">
        <v>8801.6842056000005</v>
      </c>
      <c r="E296" s="276">
        <v>8801.6842056000005</v>
      </c>
      <c r="F296" s="278">
        <f t="shared" si="15"/>
        <v>0</v>
      </c>
      <c r="G296" s="276">
        <v>8801.6842056000005</v>
      </c>
      <c r="H296" s="276">
        <v>8801.6842056000005</v>
      </c>
      <c r="I296" s="278">
        <f t="shared" si="12"/>
        <v>100</v>
      </c>
      <c r="J296" s="293"/>
      <c r="K296" s="276">
        <v>0</v>
      </c>
      <c r="L296" s="291">
        <v>8801.6842056000005</v>
      </c>
    </row>
    <row r="297" spans="1:12" s="63" customFormat="1" ht="18" customHeight="1" x14ac:dyDescent="0.25">
      <c r="A297" s="274">
        <v>24</v>
      </c>
      <c r="B297" s="245" t="s">
        <v>115</v>
      </c>
      <c r="C297" s="290" t="s">
        <v>587</v>
      </c>
      <c r="D297" s="276">
        <v>4871.6635236774991</v>
      </c>
      <c r="E297" s="276">
        <v>4871.6635242102775</v>
      </c>
      <c r="F297" s="278">
        <f t="shared" si="15"/>
        <v>1.0936275884887436E-8</v>
      </c>
      <c r="G297" s="276">
        <v>4871.6635236774991</v>
      </c>
      <c r="H297" s="276">
        <v>4871.6635236774991</v>
      </c>
      <c r="I297" s="278">
        <f t="shared" si="12"/>
        <v>99.999999989063724</v>
      </c>
      <c r="J297" s="293"/>
      <c r="K297" s="276">
        <v>0</v>
      </c>
      <c r="L297" s="291">
        <v>4871.6635236774991</v>
      </c>
    </row>
    <row r="298" spans="1:12" s="63" customFormat="1" ht="18" customHeight="1" x14ac:dyDescent="0.25">
      <c r="A298" s="274">
        <v>25</v>
      </c>
      <c r="B298" s="245" t="s">
        <v>115</v>
      </c>
      <c r="C298" s="290" t="s">
        <v>588</v>
      </c>
      <c r="D298" s="276">
        <v>5374.5306773335878</v>
      </c>
      <c r="E298" s="276">
        <v>5374.5306778301592</v>
      </c>
      <c r="F298" s="278">
        <f t="shared" si="15"/>
        <v>9.2393435124904499E-9</v>
      </c>
      <c r="G298" s="276">
        <v>5318.9770229750002</v>
      </c>
      <c r="H298" s="276">
        <v>5318.9770229750002</v>
      </c>
      <c r="I298" s="278">
        <f t="shared" si="12"/>
        <v>98.966353376968954</v>
      </c>
      <c r="J298" s="293"/>
      <c r="K298" s="276">
        <v>0</v>
      </c>
      <c r="L298" s="291">
        <v>5318.9770229750002</v>
      </c>
    </row>
    <row r="299" spans="1:12" s="63" customFormat="1" ht="18" customHeight="1" x14ac:dyDescent="0.25">
      <c r="A299" s="274">
        <v>26</v>
      </c>
      <c r="B299" s="245" t="s">
        <v>115</v>
      </c>
      <c r="C299" s="290" t="s">
        <v>589</v>
      </c>
      <c r="D299" s="276">
        <v>4842.1742487735874</v>
      </c>
      <c r="E299" s="276">
        <v>4842.1742492701596</v>
      </c>
      <c r="F299" s="278">
        <f t="shared" si="15"/>
        <v>1.0255149618387804E-8</v>
      </c>
      <c r="G299" s="276">
        <v>4842.1742489504995</v>
      </c>
      <c r="H299" s="276">
        <v>4842.1742489504995</v>
      </c>
      <c r="I299" s="278">
        <f t="shared" si="12"/>
        <v>99.999999993398418</v>
      </c>
      <c r="J299" s="293"/>
      <c r="K299" s="276">
        <v>0</v>
      </c>
      <c r="L299" s="291">
        <v>4842.1742489504995</v>
      </c>
    </row>
    <row r="300" spans="1:12" s="63" customFormat="1" ht="18" customHeight="1" x14ac:dyDescent="0.25">
      <c r="A300" s="274">
        <v>28</v>
      </c>
      <c r="B300" s="245" t="s">
        <v>180</v>
      </c>
      <c r="C300" s="290" t="s">
        <v>590</v>
      </c>
      <c r="D300" s="276">
        <v>8572.0204010246744</v>
      </c>
      <c r="E300" s="276">
        <v>8572.0204014850406</v>
      </c>
      <c r="F300" s="278">
        <f t="shared" si="15"/>
        <v>5.3705662139691412E-9</v>
      </c>
      <c r="G300" s="276">
        <v>8572.0204018229215</v>
      </c>
      <c r="H300" s="276">
        <v>8572.0204013784987</v>
      </c>
      <c r="I300" s="278">
        <f t="shared" si="12"/>
        <v>99.99999999875709</v>
      </c>
      <c r="J300" s="293"/>
      <c r="K300" s="276">
        <v>0</v>
      </c>
      <c r="L300" s="291">
        <v>8572.0204013784987</v>
      </c>
    </row>
    <row r="301" spans="1:12" s="63" customFormat="1" ht="18" customHeight="1" x14ac:dyDescent="0.25">
      <c r="A301" s="274">
        <v>29</v>
      </c>
      <c r="B301" s="245" t="s">
        <v>180</v>
      </c>
      <c r="C301" s="290" t="s">
        <v>212</v>
      </c>
      <c r="D301" s="276">
        <v>8775.2192990000003</v>
      </c>
      <c r="E301" s="276">
        <v>8775.2192990000003</v>
      </c>
      <c r="F301" s="278">
        <f t="shared" si="15"/>
        <v>0</v>
      </c>
      <c r="G301" s="276">
        <v>8775.2192990000003</v>
      </c>
      <c r="H301" s="276">
        <v>8775.2192990000003</v>
      </c>
      <c r="I301" s="278">
        <f t="shared" si="12"/>
        <v>100</v>
      </c>
      <c r="J301" s="293"/>
      <c r="K301" s="276">
        <v>0</v>
      </c>
      <c r="L301" s="291">
        <v>8775.2192990000003</v>
      </c>
    </row>
    <row r="302" spans="1:12" s="63" customFormat="1" ht="18" customHeight="1" x14ac:dyDescent="0.25">
      <c r="A302" s="274">
        <v>31</v>
      </c>
      <c r="B302" s="245" t="s">
        <v>591</v>
      </c>
      <c r="C302" s="290" t="s">
        <v>592</v>
      </c>
      <c r="D302" s="276">
        <v>2917.5045870575</v>
      </c>
      <c r="E302" s="276">
        <v>2917.5045875902783</v>
      </c>
      <c r="F302" s="278">
        <f t="shared" si="15"/>
        <v>1.8261431478094892E-8</v>
      </c>
      <c r="G302" s="276">
        <v>2917.5045875019223</v>
      </c>
      <c r="H302" s="276">
        <v>2917.5045870575</v>
      </c>
      <c r="I302" s="278">
        <f t="shared" si="12"/>
        <v>99.999999981738569</v>
      </c>
      <c r="J302" s="293"/>
      <c r="K302" s="276">
        <v>0</v>
      </c>
      <c r="L302" s="291">
        <v>2917.5045870575</v>
      </c>
    </row>
    <row r="303" spans="1:12" s="63" customFormat="1" ht="18" customHeight="1" x14ac:dyDescent="0.25">
      <c r="A303" s="274">
        <v>33</v>
      </c>
      <c r="B303" s="245" t="s">
        <v>591</v>
      </c>
      <c r="C303" s="290" t="s">
        <v>593</v>
      </c>
      <c r="D303" s="276">
        <v>2945.6622710074998</v>
      </c>
      <c r="E303" s="276">
        <v>2945.6622715402782</v>
      </c>
      <c r="F303" s="278">
        <f t="shared" si="15"/>
        <v>1.8086893760482781E-8</v>
      </c>
      <c r="G303" s="276">
        <v>2945.6622714519222</v>
      </c>
      <c r="H303" s="276">
        <v>2945.6622710074998</v>
      </c>
      <c r="I303" s="278">
        <f t="shared" si="12"/>
        <v>99.99999998191312</v>
      </c>
      <c r="J303" s="293"/>
      <c r="K303" s="276">
        <v>0</v>
      </c>
      <c r="L303" s="291">
        <v>2945.6622710074998</v>
      </c>
    </row>
    <row r="304" spans="1:12" s="63" customFormat="1" ht="18" customHeight="1" x14ac:dyDescent="0.25">
      <c r="A304" s="274">
        <v>34</v>
      </c>
      <c r="B304" s="245" t="s">
        <v>591</v>
      </c>
      <c r="C304" s="290" t="s">
        <v>594</v>
      </c>
      <c r="D304" s="276">
        <v>9170.8987522285879</v>
      </c>
      <c r="E304" s="276">
        <v>9170.8987527251593</v>
      </c>
      <c r="F304" s="278">
        <f t="shared" si="15"/>
        <v>5.4146482852956979E-9</v>
      </c>
      <c r="G304" s="276">
        <v>9170.8987528499219</v>
      </c>
      <c r="H304" s="276">
        <v>9170.8987524054992</v>
      </c>
      <c r="I304" s="278">
        <f t="shared" si="12"/>
        <v>99.999999996514404</v>
      </c>
      <c r="J304" s="293"/>
      <c r="K304" s="276">
        <v>0</v>
      </c>
      <c r="L304" s="291">
        <v>9170.8987524054992</v>
      </c>
    </row>
    <row r="305" spans="1:12" s="63" customFormat="1" ht="18" customHeight="1" x14ac:dyDescent="0.25">
      <c r="A305" s="274">
        <v>36</v>
      </c>
      <c r="B305" s="245" t="s">
        <v>115</v>
      </c>
      <c r="C305" s="290" t="s">
        <v>595</v>
      </c>
      <c r="D305" s="276">
        <v>4803.689639381394</v>
      </c>
      <c r="E305" s="276">
        <v>4803.6896388848218</v>
      </c>
      <c r="F305" s="278">
        <f t="shared" si="15"/>
        <v>-1.0337302569496387E-8</v>
      </c>
      <c r="G305" s="276">
        <v>3928.5510815044995</v>
      </c>
      <c r="H305" s="276">
        <v>3928.5510815044995</v>
      </c>
      <c r="I305" s="278">
        <f t="shared" si="12"/>
        <v>81.781950476228388</v>
      </c>
      <c r="J305" s="293"/>
      <c r="K305" s="276">
        <v>0</v>
      </c>
      <c r="L305" s="291">
        <v>3928.5510815044995</v>
      </c>
    </row>
    <row r="306" spans="1:12" s="63" customFormat="1" ht="18" customHeight="1" x14ac:dyDescent="0.25">
      <c r="A306" s="274">
        <v>38</v>
      </c>
      <c r="B306" s="245" t="s">
        <v>115</v>
      </c>
      <c r="C306" s="290" t="s">
        <v>596</v>
      </c>
      <c r="D306" s="276">
        <v>18746.798840913747</v>
      </c>
      <c r="E306" s="276">
        <v>18746.798840950007</v>
      </c>
      <c r="F306" s="278">
        <f t="shared" si="15"/>
        <v>1.9342394352861447E-10</v>
      </c>
      <c r="G306" s="276">
        <v>10247.228708629</v>
      </c>
      <c r="H306" s="276">
        <v>10247.228708629</v>
      </c>
      <c r="I306" s="278">
        <f t="shared" si="12"/>
        <v>54.661218672946056</v>
      </c>
      <c r="J306" s="293"/>
      <c r="K306" s="276">
        <v>0</v>
      </c>
      <c r="L306" s="291">
        <v>10247.228708629</v>
      </c>
    </row>
    <row r="307" spans="1:12" s="63" customFormat="1" ht="18" customHeight="1" x14ac:dyDescent="0.25">
      <c r="A307" s="274">
        <v>40</v>
      </c>
      <c r="B307" s="245" t="s">
        <v>591</v>
      </c>
      <c r="C307" s="290" t="s">
        <v>597</v>
      </c>
      <c r="D307" s="276">
        <v>10256.059284845</v>
      </c>
      <c r="E307" s="276">
        <v>10256.059284845</v>
      </c>
      <c r="F307" s="278">
        <f t="shared" si="15"/>
        <v>0</v>
      </c>
      <c r="G307" s="276">
        <v>2852.7076575524998</v>
      </c>
      <c r="H307" s="276">
        <v>2852.7076575524998</v>
      </c>
      <c r="I307" s="278">
        <f t="shared" si="12"/>
        <v>27.814851477778024</v>
      </c>
      <c r="J307" s="293"/>
      <c r="K307" s="276">
        <v>0</v>
      </c>
      <c r="L307" s="291">
        <v>2852.7076575524998</v>
      </c>
    </row>
    <row r="308" spans="1:12" s="63" customFormat="1" ht="18" customHeight="1" x14ac:dyDescent="0.25">
      <c r="A308" s="274">
        <v>42</v>
      </c>
      <c r="B308" s="245" t="s">
        <v>115</v>
      </c>
      <c r="C308" s="290" t="s">
        <v>598</v>
      </c>
      <c r="D308" s="276">
        <v>11946.314105226395</v>
      </c>
      <c r="E308" s="276">
        <v>11946.314104729821</v>
      </c>
      <c r="F308" s="278">
        <f t="shared" si="15"/>
        <v>-4.1567034259060165E-9</v>
      </c>
      <c r="G308" s="276">
        <v>6094.9730187060004</v>
      </c>
      <c r="H308" s="276">
        <v>6094.9730187060004</v>
      </c>
      <c r="I308" s="278">
        <f t="shared" si="12"/>
        <v>51.019694989376354</v>
      </c>
      <c r="J308" s="293"/>
      <c r="K308" s="276">
        <v>0</v>
      </c>
      <c r="L308" s="291">
        <v>6094.9730187060004</v>
      </c>
    </row>
    <row r="309" spans="1:12" s="63" customFormat="1" ht="18" customHeight="1" x14ac:dyDescent="0.25">
      <c r="A309" s="274">
        <v>43</v>
      </c>
      <c r="B309" s="245" t="s">
        <v>115</v>
      </c>
      <c r="C309" s="290" t="s">
        <v>599</v>
      </c>
      <c r="D309" s="276">
        <v>26839.2610310825</v>
      </c>
      <c r="E309" s="276">
        <v>26839.261031615115</v>
      </c>
      <c r="F309" s="278">
        <f t="shared" si="15"/>
        <v>1.9844605958496686E-9</v>
      </c>
      <c r="G309" s="276">
        <v>6294.7576445434997</v>
      </c>
      <c r="H309" s="276">
        <v>6294.7576445434997</v>
      </c>
      <c r="I309" s="278">
        <f t="shared" si="12"/>
        <v>23.453543065618071</v>
      </c>
      <c r="J309" s="293"/>
      <c r="K309" s="276">
        <v>0</v>
      </c>
      <c r="L309" s="291">
        <v>6294.7576445434997</v>
      </c>
    </row>
    <row r="310" spans="1:12" s="63" customFormat="1" ht="18" customHeight="1" thickBot="1" x14ac:dyDescent="0.3">
      <c r="A310" s="294">
        <v>45</v>
      </c>
      <c r="B310" s="295" t="s">
        <v>115</v>
      </c>
      <c r="C310" s="296" t="s">
        <v>902</v>
      </c>
      <c r="D310" s="297">
        <v>11495.461552782173</v>
      </c>
      <c r="E310" s="297">
        <v>11495.461552709763</v>
      </c>
      <c r="F310" s="298">
        <f t="shared" si="15"/>
        <v>-6.2991034610604402E-10</v>
      </c>
      <c r="G310" s="297">
        <v>11495.461552709763</v>
      </c>
      <c r="H310" s="297">
        <v>11495.461552709763</v>
      </c>
      <c r="I310" s="298">
        <f t="shared" si="12"/>
        <v>100</v>
      </c>
      <c r="J310" s="299"/>
      <c r="K310" s="297">
        <v>0</v>
      </c>
      <c r="L310" s="300">
        <v>11495.461552709763</v>
      </c>
    </row>
    <row r="311" spans="1:12" ht="15" customHeight="1" x14ac:dyDescent="0.25">
      <c r="A311" s="194" t="s">
        <v>731</v>
      </c>
      <c r="B311" s="194"/>
      <c r="C311" s="194"/>
      <c r="D311" s="194"/>
      <c r="E311" s="194"/>
      <c r="F311" s="194"/>
      <c r="G311" s="262"/>
      <c r="H311" s="194"/>
      <c r="I311" s="194"/>
      <c r="J311" s="194"/>
      <c r="K311" s="194"/>
      <c r="L311" s="194"/>
    </row>
    <row r="312" spans="1:12" ht="15" customHeight="1" x14ac:dyDescent="0.25">
      <c r="A312" s="379" t="s">
        <v>600</v>
      </c>
      <c r="B312" s="379"/>
      <c r="C312" s="379"/>
      <c r="D312" s="379"/>
      <c r="E312" s="379"/>
      <c r="F312" s="379"/>
      <c r="G312" s="379"/>
      <c r="H312" s="379"/>
      <c r="I312" s="379"/>
      <c r="J312" s="379"/>
      <c r="K312" s="379"/>
      <c r="L312" s="379"/>
    </row>
    <row r="313" spans="1:12" ht="15" customHeight="1" x14ac:dyDescent="0.25">
      <c r="A313" s="194" t="s">
        <v>903</v>
      </c>
      <c r="B313" s="194"/>
      <c r="C313" s="194"/>
      <c r="D313" s="194"/>
      <c r="E313" s="194"/>
      <c r="F313" s="194"/>
      <c r="G313" s="194"/>
      <c r="H313" s="194"/>
      <c r="I313" s="194"/>
      <c r="J313" s="194"/>
      <c r="K313" s="194"/>
      <c r="L313" s="194"/>
    </row>
    <row r="314" spans="1:12" ht="15" customHeight="1" x14ac:dyDescent="0.25">
      <c r="A314" s="223" t="s">
        <v>75</v>
      </c>
      <c r="B314" s="223"/>
      <c r="C314" s="223"/>
      <c r="D314" s="223"/>
      <c r="E314" s="223"/>
      <c r="F314" s="223"/>
      <c r="G314" s="223"/>
      <c r="H314" s="223"/>
      <c r="I314" s="223"/>
      <c r="J314" s="223"/>
      <c r="K314" s="223"/>
      <c r="L314" s="223"/>
    </row>
    <row r="315" spans="1:12" s="65" customFormat="1" ht="15" x14ac:dyDescent="0.25">
      <c r="B315" s="66"/>
      <c r="C315" s="67"/>
    </row>
    <row r="316" spans="1:12" s="65" customFormat="1" ht="15" x14ac:dyDescent="0.25">
      <c r="B316" s="66"/>
      <c r="C316" s="67"/>
      <c r="D316" s="68"/>
      <c r="E316" s="68"/>
      <c r="F316" s="68"/>
      <c r="G316" s="68"/>
      <c r="H316" s="68"/>
      <c r="I316" s="68"/>
      <c r="J316" s="68"/>
      <c r="K316" s="68"/>
      <c r="L316" s="68"/>
    </row>
    <row r="317" spans="1:12" s="65" customFormat="1" ht="15" x14ac:dyDescent="0.25">
      <c r="B317" s="66"/>
      <c r="C317" s="67"/>
      <c r="D317" s="68"/>
      <c r="E317" s="68"/>
      <c r="F317" s="68"/>
      <c r="G317" s="68"/>
      <c r="H317" s="68"/>
      <c r="I317" s="68"/>
      <c r="J317" s="68"/>
      <c r="K317" s="68"/>
      <c r="L317" s="68"/>
    </row>
    <row r="318" spans="1:12" s="65" customFormat="1" ht="15" x14ac:dyDescent="0.25">
      <c r="B318" s="66"/>
      <c r="C318" s="67"/>
      <c r="D318" s="68"/>
      <c r="E318" s="68"/>
      <c r="F318" s="68"/>
      <c r="G318" s="68"/>
      <c r="H318" s="68"/>
      <c r="I318" s="68"/>
      <c r="J318" s="68"/>
      <c r="K318" s="68"/>
      <c r="L318" s="68"/>
    </row>
    <row r="319" spans="1:12" s="65" customFormat="1" ht="15" x14ac:dyDescent="0.25">
      <c r="B319" s="66"/>
      <c r="C319" s="67"/>
      <c r="D319" s="69"/>
      <c r="E319" s="69"/>
      <c r="G319" s="69"/>
      <c r="H319" s="69"/>
      <c r="K319" s="69"/>
      <c r="L319" s="69"/>
    </row>
    <row r="320" spans="1:12" x14ac:dyDescent="0.25">
      <c r="C320" s="70"/>
      <c r="D320" s="71"/>
      <c r="E320" s="71"/>
      <c r="F320" s="71"/>
      <c r="G320" s="71"/>
      <c r="H320" s="71"/>
      <c r="I320" s="71"/>
      <c r="J320" s="71"/>
      <c r="K320" s="71"/>
      <c r="L320" s="71"/>
    </row>
    <row r="321" spans="3:12" x14ac:dyDescent="0.25">
      <c r="C321" s="70"/>
      <c r="D321" s="72"/>
      <c r="E321" s="72"/>
      <c r="F321" s="72"/>
      <c r="G321" s="72"/>
      <c r="H321" s="72"/>
      <c r="I321" s="72"/>
      <c r="J321" s="72"/>
      <c r="K321" s="72"/>
      <c r="L321" s="72"/>
    </row>
    <row r="322" spans="3:12" x14ac:dyDescent="0.25">
      <c r="C322" s="70"/>
    </row>
    <row r="323" spans="3:12" x14ac:dyDescent="0.25">
      <c r="C323" s="70"/>
    </row>
    <row r="324" spans="3:12" x14ac:dyDescent="0.25">
      <c r="C324" s="70"/>
    </row>
    <row r="325" spans="3:12" x14ac:dyDescent="0.25">
      <c r="C325" s="70"/>
    </row>
    <row r="326" spans="3:12" x14ac:dyDescent="0.25">
      <c r="C326" s="70"/>
    </row>
    <row r="327" spans="3:12" x14ac:dyDescent="0.25">
      <c r="C327" s="70"/>
    </row>
    <row r="328" spans="3:12" x14ac:dyDescent="0.25">
      <c r="C328" s="70"/>
    </row>
    <row r="329" spans="3:12" x14ac:dyDescent="0.25">
      <c r="C329" s="70"/>
    </row>
    <row r="330" spans="3:12" x14ac:dyDescent="0.25">
      <c r="C330" s="70"/>
    </row>
    <row r="331" spans="3:12" x14ac:dyDescent="0.25">
      <c r="C331" s="70"/>
    </row>
    <row r="332" spans="3:12" x14ac:dyDescent="0.25">
      <c r="C332" s="70"/>
    </row>
    <row r="333" spans="3:12" x14ac:dyDescent="0.25">
      <c r="C333" s="70"/>
    </row>
    <row r="334" spans="3:12" x14ac:dyDescent="0.25">
      <c r="C334" s="70"/>
    </row>
    <row r="335" spans="3:12" x14ac:dyDescent="0.25">
      <c r="C335" s="70"/>
    </row>
    <row r="336" spans="3:12" x14ac:dyDescent="0.25">
      <c r="C336" s="70"/>
    </row>
    <row r="337" spans="3:3" x14ac:dyDescent="0.25">
      <c r="C337" s="70"/>
    </row>
    <row r="338" spans="3:3" x14ac:dyDescent="0.25">
      <c r="C338" s="70"/>
    </row>
    <row r="339" spans="3:3" x14ac:dyDescent="0.25">
      <c r="C339" s="70"/>
    </row>
    <row r="340" spans="3:3" x14ac:dyDescent="0.25">
      <c r="C340" s="70"/>
    </row>
    <row r="341" spans="3:3" x14ac:dyDescent="0.25">
      <c r="C341" s="70"/>
    </row>
    <row r="342" spans="3:3" x14ac:dyDescent="0.25">
      <c r="C342" s="70"/>
    </row>
    <row r="343" spans="3:3" x14ac:dyDescent="0.25">
      <c r="C343" s="70"/>
    </row>
    <row r="344" spans="3:3" x14ac:dyDescent="0.25">
      <c r="C344" s="70"/>
    </row>
    <row r="345" spans="3:3" x14ac:dyDescent="0.25">
      <c r="C345" s="70"/>
    </row>
    <row r="346" spans="3:3" x14ac:dyDescent="0.25">
      <c r="C346" s="70"/>
    </row>
  </sheetData>
  <mergeCells count="15">
    <mergeCell ref="A13:C13"/>
    <mergeCell ref="A14:C14"/>
    <mergeCell ref="A277:C277"/>
    <mergeCell ref="A312:L312"/>
    <mergeCell ref="A1:C1"/>
    <mergeCell ref="A2:L2"/>
    <mergeCell ref="A3:F3"/>
    <mergeCell ref="G3:L3"/>
    <mergeCell ref="A4:L4"/>
    <mergeCell ref="A9:A11"/>
    <mergeCell ref="B9:C11"/>
    <mergeCell ref="D9:F9"/>
    <mergeCell ref="G9:G10"/>
    <mergeCell ref="H9:I9"/>
    <mergeCell ref="K9:L9"/>
  </mergeCells>
  <printOptions horizontalCentered="1"/>
  <pageMargins left="0.23622047244094491" right="0.23622047244094491" top="0.74803149606299213" bottom="0.74803149606299213" header="0.31496062992125984" footer="0.31496062992125984"/>
  <pageSetup scale="60" fitToHeight="8" orientation="landscape" r:id="rId1"/>
  <ignoredErrors>
    <ignoredError sqref="D11:L11" numberStoredAsText="1"/>
    <ignoredError sqref="F13:F15 F277"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46"/>
  <sheetViews>
    <sheetView showGridLines="0" zoomScale="90" zoomScaleNormal="90" zoomScaleSheetLayoutView="90" workbookViewId="0">
      <selection activeCell="C28" sqref="C28"/>
    </sheetView>
  </sheetViews>
  <sheetFormatPr baseColWidth="10" defaultColWidth="11.42578125" defaultRowHeight="12.75" x14ac:dyDescent="0.25"/>
  <cols>
    <col min="1" max="2" width="5" style="48" customWidth="1"/>
    <col min="3" max="3" width="60" style="58" bestFit="1" customWidth="1"/>
    <col min="4" max="4" width="20.42578125" style="48" customWidth="1"/>
    <col min="5" max="5" width="20" style="48" customWidth="1"/>
    <col min="6" max="6" width="3.28515625" style="48" customWidth="1"/>
    <col min="7" max="7" width="20.140625" style="48" customWidth="1"/>
    <col min="8" max="10" width="13.7109375" style="48" customWidth="1"/>
    <col min="11" max="12" width="9.28515625" style="48" customWidth="1"/>
    <col min="13" max="13" width="12.42578125" style="48" customWidth="1"/>
    <col min="14" max="16384" width="11.42578125" style="48"/>
  </cols>
  <sheetData>
    <row r="1" spans="1:41" s="191" customFormat="1" ht="49.5" customHeight="1" x14ac:dyDescent="0.2">
      <c r="A1" s="347" t="s">
        <v>733</v>
      </c>
      <c r="B1" s="347"/>
      <c r="C1" s="347"/>
      <c r="D1" s="218" t="s">
        <v>735</v>
      </c>
      <c r="E1" s="218"/>
      <c r="F1" s="218"/>
      <c r="G1" s="218"/>
      <c r="H1" s="254"/>
      <c r="I1" s="254"/>
      <c r="J1" s="254"/>
      <c r="K1" s="254"/>
      <c r="L1" s="254"/>
      <c r="M1" s="254"/>
    </row>
    <row r="2" spans="1:41" s="1" customFormat="1" ht="36" customHeight="1" thickBot="1" x14ac:dyDescent="0.45">
      <c r="A2" s="366" t="s">
        <v>734</v>
      </c>
      <c r="B2" s="366"/>
      <c r="C2" s="366"/>
      <c r="D2" s="366"/>
      <c r="E2" s="366"/>
      <c r="F2" s="366"/>
      <c r="G2" s="366"/>
      <c r="H2" s="366"/>
      <c r="I2" s="366"/>
      <c r="J2" s="366"/>
      <c r="K2" s="366"/>
      <c r="L2" s="366"/>
      <c r="N2" s="255"/>
      <c r="O2" s="255"/>
    </row>
    <row r="3" spans="1:41" customFormat="1" ht="5.25" customHeight="1" x14ac:dyDescent="0.4">
      <c r="A3" s="350"/>
      <c r="B3" s="350"/>
      <c r="C3" s="350"/>
      <c r="D3" s="350"/>
      <c r="E3" s="350"/>
      <c r="F3" s="350"/>
      <c r="G3" s="350"/>
      <c r="H3" s="350"/>
      <c r="I3" s="350"/>
      <c r="J3" s="350"/>
      <c r="K3" s="350"/>
      <c r="L3" s="350"/>
      <c r="M3" s="351"/>
      <c r="N3" s="351"/>
      <c r="O3" s="351"/>
    </row>
    <row r="4" spans="1:41" s="74" customFormat="1" ht="18.95" customHeight="1" x14ac:dyDescent="0.25">
      <c r="A4" s="301" t="s">
        <v>904</v>
      </c>
      <c r="B4" s="301"/>
      <c r="C4" s="302"/>
      <c r="D4" s="301"/>
      <c r="E4" s="301"/>
      <c r="F4" s="301"/>
      <c r="G4" s="301"/>
      <c r="H4" s="301"/>
      <c r="I4" s="301"/>
      <c r="J4" s="301"/>
      <c r="K4" s="301"/>
      <c r="L4" s="301"/>
    </row>
    <row r="5" spans="1:41" s="74" customFormat="1" ht="18.95" customHeight="1" x14ac:dyDescent="0.25">
      <c r="A5" s="301" t="s">
        <v>601</v>
      </c>
      <c r="B5" s="301"/>
      <c r="C5" s="302"/>
      <c r="D5" s="301"/>
      <c r="E5" s="301"/>
      <c r="F5" s="301"/>
      <c r="G5" s="301"/>
      <c r="H5" s="301"/>
      <c r="I5" s="301"/>
      <c r="J5" s="301"/>
      <c r="K5" s="301"/>
      <c r="L5" s="301"/>
      <c r="M5" s="75">
        <v>18.221499999999999</v>
      </c>
    </row>
    <row r="6" spans="1:41" s="74" customFormat="1" ht="18.95" customHeight="1" x14ac:dyDescent="0.25">
      <c r="A6" s="301" t="s">
        <v>1</v>
      </c>
      <c r="B6" s="301"/>
      <c r="C6" s="302"/>
      <c r="D6" s="301"/>
      <c r="E6" s="301"/>
      <c r="F6" s="301"/>
      <c r="G6" s="301"/>
      <c r="H6" s="301"/>
      <c r="I6" s="301"/>
      <c r="J6" s="301"/>
      <c r="K6" s="301"/>
      <c r="L6" s="301"/>
      <c r="M6" s="392"/>
      <c r="N6" s="392"/>
      <c r="O6" s="392"/>
      <c r="P6" s="392"/>
    </row>
    <row r="7" spans="1:41" s="74" customFormat="1" ht="18.95" customHeight="1" x14ac:dyDescent="0.25">
      <c r="A7" s="301" t="s">
        <v>737</v>
      </c>
      <c r="B7" s="301"/>
      <c r="C7" s="302"/>
      <c r="D7" s="301"/>
      <c r="E7" s="301"/>
      <c r="F7" s="301"/>
      <c r="G7" s="301"/>
      <c r="H7" s="301"/>
      <c r="I7" s="301"/>
      <c r="J7" s="301"/>
      <c r="K7" s="301"/>
      <c r="L7" s="301"/>
      <c r="M7" s="392"/>
      <c r="N7" s="392"/>
      <c r="O7" s="392"/>
      <c r="P7" s="392"/>
    </row>
    <row r="8" spans="1:41" s="74" customFormat="1" ht="18.95" customHeight="1" x14ac:dyDescent="0.25">
      <c r="A8" s="301" t="s">
        <v>907</v>
      </c>
      <c r="B8" s="301"/>
      <c r="C8" s="302"/>
      <c r="D8" s="301"/>
      <c r="E8" s="301"/>
      <c r="F8" s="301"/>
      <c r="G8" s="301"/>
      <c r="H8" s="301"/>
      <c r="I8" s="301"/>
      <c r="J8" s="301"/>
      <c r="K8" s="301"/>
      <c r="L8" s="301"/>
    </row>
    <row r="9" spans="1:41" ht="26.25" customHeight="1" x14ac:dyDescent="0.25">
      <c r="A9" s="378" t="s">
        <v>602</v>
      </c>
      <c r="B9" s="356" t="s">
        <v>913</v>
      </c>
      <c r="C9" s="356"/>
      <c r="D9" s="390" t="s">
        <v>603</v>
      </c>
      <c r="E9" s="390"/>
      <c r="F9" s="195"/>
      <c r="G9" s="304" t="s">
        <v>604</v>
      </c>
      <c r="H9" s="378" t="s">
        <v>905</v>
      </c>
      <c r="I9" s="378" t="s">
        <v>605</v>
      </c>
      <c r="J9" s="378" t="s">
        <v>906</v>
      </c>
      <c r="K9" s="378" t="s">
        <v>606</v>
      </c>
      <c r="L9" s="378"/>
    </row>
    <row r="10" spans="1:41" ht="18" customHeight="1" x14ac:dyDescent="0.25">
      <c r="A10" s="378"/>
      <c r="B10" s="356"/>
      <c r="C10" s="356"/>
      <c r="D10" s="378" t="s">
        <v>607</v>
      </c>
      <c r="E10" s="378" t="s">
        <v>608</v>
      </c>
      <c r="F10" s="195"/>
      <c r="G10" s="378" t="s">
        <v>608</v>
      </c>
      <c r="H10" s="378"/>
      <c r="I10" s="378"/>
      <c r="J10" s="378"/>
      <c r="K10" s="390"/>
      <c r="L10" s="390"/>
    </row>
    <row r="11" spans="1:41" ht="46.5" customHeight="1" thickBot="1" x14ac:dyDescent="0.3">
      <c r="A11" s="390"/>
      <c r="B11" s="380"/>
      <c r="C11" s="380"/>
      <c r="D11" s="390"/>
      <c r="E11" s="390"/>
      <c r="F11" s="304"/>
      <c r="G11" s="390"/>
      <c r="H11" s="390"/>
      <c r="I11" s="390"/>
      <c r="J11" s="390"/>
      <c r="K11" s="305" t="s">
        <v>609</v>
      </c>
      <c r="L11" s="305" t="s">
        <v>610</v>
      </c>
    </row>
    <row r="12" spans="1:41" ht="4.5" customHeight="1" thickBot="1" x14ac:dyDescent="0.3">
      <c r="A12" s="306"/>
      <c r="B12" s="307"/>
      <c r="C12" s="307"/>
      <c r="D12" s="306"/>
      <c r="E12" s="306"/>
      <c r="F12" s="306"/>
      <c r="G12" s="306"/>
      <c r="H12" s="306"/>
      <c r="I12" s="306"/>
      <c r="J12" s="306"/>
      <c r="K12" s="307"/>
      <c r="L12" s="307"/>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row>
    <row r="13" spans="1:41" ht="17.100000000000001" customHeight="1" x14ac:dyDescent="0.25">
      <c r="A13" s="308">
        <v>262</v>
      </c>
      <c r="B13" s="309"/>
      <c r="C13" s="231" t="s">
        <v>611</v>
      </c>
      <c r="D13" s="235">
        <f>D14+D30+D39+D53+D64+D77+D116+D134+D144+D166+D191+D213+D224+D232+D236+D246+D261+D275+D285+D292+D296+D301+D306</f>
        <v>2410424.0221900684</v>
      </c>
      <c r="E13" s="235">
        <f>E14+E30+E39+E53+E64+E77+E116+E134+E144+E166+E191+E213+E224+E232+E236+E246+E261+E275+E285+E292+E296+E301+E306</f>
        <v>2410424.0221900684</v>
      </c>
      <c r="F13" s="235"/>
      <c r="G13" s="235">
        <f>G14+G30+G39+G53+G64+G77+G116+G134+G144+G166+G191+G213+G224+G232+G236+G246+G261+G275+G285+G292+G296+G301+G306</f>
        <v>2410424.0221900684</v>
      </c>
      <c r="H13" s="310"/>
      <c r="I13" s="311"/>
      <c r="J13" s="312"/>
      <c r="K13" s="312"/>
      <c r="L13" s="209"/>
    </row>
    <row r="14" spans="1:41" ht="15.95" customHeight="1" x14ac:dyDescent="0.25">
      <c r="A14" s="391" t="s">
        <v>612</v>
      </c>
      <c r="B14" s="391"/>
      <c r="C14" s="391"/>
      <c r="D14" s="232">
        <f>SUM(D15:D29)</f>
        <v>71417.119203699491</v>
      </c>
      <c r="E14" s="232">
        <f>SUM(E15:E29)</f>
        <v>71417.119203699491</v>
      </c>
      <c r="F14" s="232"/>
      <c r="G14" s="232">
        <f>SUM(G15:G29)</f>
        <v>71417.119203699491</v>
      </c>
      <c r="H14" s="313"/>
      <c r="I14" s="231"/>
      <c r="J14" s="231"/>
      <c r="K14" s="231"/>
      <c r="L14" s="245"/>
    </row>
    <row r="15" spans="1:41" ht="17.100000000000001" customHeight="1" x14ac:dyDescent="0.25">
      <c r="A15" s="245">
        <v>1</v>
      </c>
      <c r="B15" s="245" t="s">
        <v>113</v>
      </c>
      <c r="C15" s="239" t="s">
        <v>114</v>
      </c>
      <c r="D15" s="238">
        <v>3198.7919415870001</v>
      </c>
      <c r="E15" s="238">
        <v>3198.7919415870001</v>
      </c>
      <c r="F15" s="238"/>
      <c r="G15" s="238">
        <v>3198.7919415870001</v>
      </c>
      <c r="H15" s="314">
        <v>36732</v>
      </c>
      <c r="I15" s="314">
        <v>36732</v>
      </c>
      <c r="J15" s="314">
        <v>42128</v>
      </c>
      <c r="K15" s="245">
        <v>14</v>
      </c>
      <c r="L15" s="245">
        <v>9</v>
      </c>
      <c r="M15" s="47"/>
    </row>
    <row r="16" spans="1:41" ht="17.100000000000001" customHeight="1" x14ac:dyDescent="0.25">
      <c r="A16" s="245">
        <v>2</v>
      </c>
      <c r="B16" s="245" t="s">
        <v>115</v>
      </c>
      <c r="C16" s="239" t="s">
        <v>116</v>
      </c>
      <c r="D16" s="238">
        <v>14078.525795531999</v>
      </c>
      <c r="E16" s="238">
        <v>14078.525795531999</v>
      </c>
      <c r="F16" s="238"/>
      <c r="G16" s="238">
        <v>14078.525795531999</v>
      </c>
      <c r="H16" s="314">
        <v>37019</v>
      </c>
      <c r="I16" s="314">
        <v>37019</v>
      </c>
      <c r="J16" s="314">
        <v>42460</v>
      </c>
      <c r="K16" s="245">
        <v>14</v>
      </c>
      <c r="L16" s="245">
        <v>3</v>
      </c>
    </row>
    <row r="17" spans="1:12" ht="17.100000000000001" customHeight="1" x14ac:dyDescent="0.25">
      <c r="A17" s="245">
        <v>3</v>
      </c>
      <c r="B17" s="245" t="s">
        <v>117</v>
      </c>
      <c r="C17" s="239" t="s">
        <v>118</v>
      </c>
      <c r="D17" s="238">
        <v>689.71978068399994</v>
      </c>
      <c r="E17" s="238">
        <v>689.71978068399994</v>
      </c>
      <c r="F17" s="238"/>
      <c r="G17" s="238">
        <v>689.71978068399994</v>
      </c>
      <c r="H17" s="314">
        <v>38080</v>
      </c>
      <c r="I17" s="314">
        <v>38080</v>
      </c>
      <c r="J17" s="314">
        <v>41780</v>
      </c>
      <c r="K17" s="245">
        <v>9</v>
      </c>
      <c r="L17" s="245">
        <v>6</v>
      </c>
    </row>
    <row r="18" spans="1:12" ht="17.100000000000001" customHeight="1" x14ac:dyDescent="0.25">
      <c r="A18" s="245">
        <v>4</v>
      </c>
      <c r="B18" s="245" t="s">
        <v>115</v>
      </c>
      <c r="C18" s="239" t="s">
        <v>119</v>
      </c>
      <c r="D18" s="238">
        <v>8622.0510463779992</v>
      </c>
      <c r="E18" s="238">
        <v>8622.0510463779992</v>
      </c>
      <c r="F18" s="238"/>
      <c r="G18" s="238">
        <v>8622.0510463779992</v>
      </c>
      <c r="H18" s="314">
        <v>36786</v>
      </c>
      <c r="I18" s="314">
        <v>36786</v>
      </c>
      <c r="J18" s="314">
        <v>41960</v>
      </c>
      <c r="K18" s="245">
        <v>5</v>
      </c>
      <c r="L18" s="245">
        <v>0</v>
      </c>
    </row>
    <row r="19" spans="1:12" ht="17.100000000000001" customHeight="1" x14ac:dyDescent="0.25">
      <c r="A19" s="245">
        <v>5</v>
      </c>
      <c r="B19" s="245" t="s">
        <v>120</v>
      </c>
      <c r="C19" s="239" t="s">
        <v>121</v>
      </c>
      <c r="D19" s="238">
        <v>1143.1074170065001</v>
      </c>
      <c r="E19" s="238">
        <v>1143.1074170065001</v>
      </c>
      <c r="F19" s="238"/>
      <c r="G19" s="238">
        <v>1143.1074170065001</v>
      </c>
      <c r="H19" s="314">
        <v>37248</v>
      </c>
      <c r="I19" s="314">
        <v>37248</v>
      </c>
      <c r="J19" s="314">
        <v>40878</v>
      </c>
      <c r="K19" s="245">
        <v>9</v>
      </c>
      <c r="L19" s="245">
        <v>5</v>
      </c>
    </row>
    <row r="20" spans="1:12" ht="17.100000000000001" customHeight="1" x14ac:dyDescent="0.25">
      <c r="A20" s="245">
        <v>6</v>
      </c>
      <c r="B20" s="245" t="s">
        <v>115</v>
      </c>
      <c r="C20" s="239" t="s">
        <v>122</v>
      </c>
      <c r="D20" s="238">
        <v>8499.7629702424983</v>
      </c>
      <c r="E20" s="238">
        <v>8499.7629702424983</v>
      </c>
      <c r="F20" s="238"/>
      <c r="G20" s="238">
        <v>8499.7629702424983</v>
      </c>
      <c r="H20" s="314">
        <v>37076</v>
      </c>
      <c r="I20" s="314">
        <v>37076</v>
      </c>
      <c r="J20" s="314">
        <v>42521</v>
      </c>
      <c r="K20" s="245">
        <v>14</v>
      </c>
      <c r="L20" s="245">
        <v>6</v>
      </c>
    </row>
    <row r="21" spans="1:12" ht="17.100000000000001" customHeight="1" x14ac:dyDescent="0.25">
      <c r="A21" s="245">
        <v>7</v>
      </c>
      <c r="B21" s="245" t="s">
        <v>123</v>
      </c>
      <c r="C21" s="239" t="s">
        <v>124</v>
      </c>
      <c r="D21" s="238">
        <v>7938.3781069119996</v>
      </c>
      <c r="E21" s="238">
        <v>7938.3781069119996</v>
      </c>
      <c r="F21" s="238"/>
      <c r="G21" s="238">
        <v>7938.3781069119996</v>
      </c>
      <c r="H21" s="314">
        <v>36168</v>
      </c>
      <c r="I21" s="314">
        <v>36168</v>
      </c>
      <c r="J21" s="314">
        <v>43511</v>
      </c>
      <c r="K21" s="245">
        <v>19</v>
      </c>
      <c r="L21" s="245">
        <v>9</v>
      </c>
    </row>
    <row r="22" spans="1:12" ht="17.100000000000001" customHeight="1" x14ac:dyDescent="0.25">
      <c r="A22" s="245">
        <v>9</v>
      </c>
      <c r="B22" s="245" t="s">
        <v>125</v>
      </c>
      <c r="C22" s="239" t="s">
        <v>126</v>
      </c>
      <c r="D22" s="238">
        <v>4827.9452435939993</v>
      </c>
      <c r="E22" s="238">
        <v>4827.9452435939993</v>
      </c>
      <c r="F22" s="238"/>
      <c r="G22" s="238">
        <v>4827.9452435939993</v>
      </c>
      <c r="H22" s="314">
        <v>36372</v>
      </c>
      <c r="I22" s="314">
        <v>36433</v>
      </c>
      <c r="J22" s="314">
        <v>40009</v>
      </c>
      <c r="K22" s="245">
        <v>9</v>
      </c>
      <c r="L22" s="245">
        <v>9</v>
      </c>
    </row>
    <row r="23" spans="1:12" ht="17.100000000000001" customHeight="1" x14ac:dyDescent="0.25">
      <c r="A23" s="245">
        <v>10</v>
      </c>
      <c r="B23" s="245" t="s">
        <v>125</v>
      </c>
      <c r="C23" s="239" t="s">
        <v>127</v>
      </c>
      <c r="D23" s="238">
        <v>5091.5595288304994</v>
      </c>
      <c r="E23" s="238">
        <v>5091.5595288304994</v>
      </c>
      <c r="F23" s="238"/>
      <c r="G23" s="238">
        <v>5091.5595288304994</v>
      </c>
      <c r="H23" s="314">
        <v>36483</v>
      </c>
      <c r="I23" s="314">
        <v>36742</v>
      </c>
      <c r="J23" s="314">
        <v>42200</v>
      </c>
      <c r="K23" s="245">
        <v>15</v>
      </c>
      <c r="L23" s="245">
        <v>0</v>
      </c>
    </row>
    <row r="24" spans="1:12" ht="17.100000000000001" customHeight="1" x14ac:dyDescent="0.25">
      <c r="A24" s="245">
        <v>11</v>
      </c>
      <c r="B24" s="245" t="s">
        <v>125</v>
      </c>
      <c r="C24" s="239" t="s">
        <v>128</v>
      </c>
      <c r="D24" s="238">
        <v>3323.8490844129997</v>
      </c>
      <c r="E24" s="238">
        <v>3323.8490844129997</v>
      </c>
      <c r="F24" s="238"/>
      <c r="G24" s="238">
        <v>3323.8490844129997</v>
      </c>
      <c r="H24" s="314">
        <v>36314</v>
      </c>
      <c r="I24" s="314">
        <v>36692</v>
      </c>
      <c r="J24" s="314">
        <v>40101</v>
      </c>
      <c r="K24" s="245">
        <v>10</v>
      </c>
      <c r="L24" s="245">
        <v>0</v>
      </c>
    </row>
    <row r="25" spans="1:12" ht="17.100000000000001" customHeight="1" x14ac:dyDescent="0.25">
      <c r="A25" s="245">
        <v>12</v>
      </c>
      <c r="B25" s="245" t="s">
        <v>129</v>
      </c>
      <c r="C25" s="239" t="s">
        <v>130</v>
      </c>
      <c r="D25" s="238">
        <v>3561.5895502879998</v>
      </c>
      <c r="E25" s="238">
        <v>3561.5895502879998</v>
      </c>
      <c r="F25" s="238"/>
      <c r="G25" s="238">
        <v>3561.5895502879998</v>
      </c>
      <c r="H25" s="314">
        <v>36348</v>
      </c>
      <c r="I25" s="314">
        <v>36748</v>
      </c>
      <c r="J25" s="314">
        <v>41654</v>
      </c>
      <c r="K25" s="245">
        <v>14</v>
      </c>
      <c r="L25" s="245">
        <v>3</v>
      </c>
    </row>
    <row r="26" spans="1:12" ht="17.100000000000001" customHeight="1" x14ac:dyDescent="0.25">
      <c r="A26" s="245">
        <v>13</v>
      </c>
      <c r="B26" s="245" t="s">
        <v>129</v>
      </c>
      <c r="C26" s="239" t="s">
        <v>131</v>
      </c>
      <c r="D26" s="238">
        <v>3612.775420166</v>
      </c>
      <c r="E26" s="238">
        <v>3612.775420166</v>
      </c>
      <c r="F26" s="238"/>
      <c r="G26" s="238">
        <v>3612.775420166</v>
      </c>
      <c r="H26" s="314">
        <v>36341</v>
      </c>
      <c r="I26" s="314">
        <v>36341</v>
      </c>
      <c r="J26" s="314">
        <v>42109</v>
      </c>
      <c r="K26" s="245">
        <v>15</v>
      </c>
      <c r="L26" s="245">
        <v>3</v>
      </c>
    </row>
    <row r="27" spans="1:12" ht="17.100000000000001" customHeight="1" x14ac:dyDescent="0.25">
      <c r="A27" s="245">
        <v>14</v>
      </c>
      <c r="B27" s="245" t="s">
        <v>129</v>
      </c>
      <c r="C27" s="239" t="s">
        <v>132</v>
      </c>
      <c r="D27" s="238">
        <v>2309.5788421859997</v>
      </c>
      <c r="E27" s="238">
        <v>2309.5788421859997</v>
      </c>
      <c r="F27" s="238"/>
      <c r="G27" s="238">
        <v>2309.5788421859997</v>
      </c>
      <c r="H27" s="314">
        <v>36402</v>
      </c>
      <c r="I27" s="314">
        <v>36402</v>
      </c>
      <c r="J27" s="314">
        <v>40009</v>
      </c>
      <c r="K27" s="245">
        <v>9</v>
      </c>
      <c r="L27" s="245">
        <v>9</v>
      </c>
    </row>
    <row r="28" spans="1:12" ht="17.100000000000001" customHeight="1" x14ac:dyDescent="0.25">
      <c r="A28" s="245">
        <v>15</v>
      </c>
      <c r="B28" s="245" t="s">
        <v>129</v>
      </c>
      <c r="C28" s="239" t="s">
        <v>133</v>
      </c>
      <c r="D28" s="238">
        <v>1924.469844924</v>
      </c>
      <c r="E28" s="238">
        <v>1924.469844924</v>
      </c>
      <c r="F28" s="238"/>
      <c r="G28" s="238">
        <v>1924.469844924</v>
      </c>
      <c r="H28" s="314">
        <v>36294</v>
      </c>
      <c r="I28" s="314">
        <v>36707</v>
      </c>
      <c r="J28" s="314">
        <v>40101</v>
      </c>
      <c r="K28" s="245">
        <v>10</v>
      </c>
      <c r="L28" s="245">
        <v>0</v>
      </c>
    </row>
    <row r="29" spans="1:12" ht="17.100000000000001" customHeight="1" x14ac:dyDescent="0.25">
      <c r="A29" s="245">
        <v>16</v>
      </c>
      <c r="B29" s="245" t="s">
        <v>129</v>
      </c>
      <c r="C29" s="239" t="s">
        <v>134</v>
      </c>
      <c r="D29" s="238">
        <v>2595.014630956</v>
      </c>
      <c r="E29" s="238">
        <v>2595.014630956</v>
      </c>
      <c r="F29" s="238"/>
      <c r="G29" s="238">
        <v>2595.014630956</v>
      </c>
      <c r="H29" s="314">
        <v>36433</v>
      </c>
      <c r="I29" s="314">
        <v>36433</v>
      </c>
      <c r="J29" s="314">
        <v>41835</v>
      </c>
      <c r="K29" s="245">
        <v>14</v>
      </c>
      <c r="L29" s="245">
        <v>9</v>
      </c>
    </row>
    <row r="30" spans="1:12" ht="17.100000000000001" customHeight="1" x14ac:dyDescent="0.25">
      <c r="A30" s="384" t="s">
        <v>613</v>
      </c>
      <c r="B30" s="384"/>
      <c r="C30" s="384"/>
      <c r="D30" s="232">
        <f>SUM(D31:D38)</f>
        <v>9442.4436357515006</v>
      </c>
      <c r="E30" s="232">
        <f>SUM(E31:E38)</f>
        <v>9442.4436357515006</v>
      </c>
      <c r="F30" s="232"/>
      <c r="G30" s="232">
        <f>SUM(G31:G38)</f>
        <v>9442.4436357515006</v>
      </c>
      <c r="H30" s="245"/>
      <c r="I30" s="245"/>
      <c r="J30" s="245"/>
      <c r="K30" s="245"/>
      <c r="L30" s="245"/>
    </row>
    <row r="31" spans="1:12" ht="17.100000000000001" customHeight="1" x14ac:dyDescent="0.25">
      <c r="A31" s="245">
        <v>17</v>
      </c>
      <c r="B31" s="245" t="s">
        <v>125</v>
      </c>
      <c r="C31" s="239" t="s">
        <v>135</v>
      </c>
      <c r="D31" s="238">
        <v>1309.3014182324998</v>
      </c>
      <c r="E31" s="238">
        <v>1309.3014182324998</v>
      </c>
      <c r="F31" s="238"/>
      <c r="G31" s="238">
        <v>1309.3014182324998</v>
      </c>
      <c r="H31" s="314">
        <v>37075</v>
      </c>
      <c r="I31" s="314">
        <v>37498</v>
      </c>
      <c r="J31" s="314">
        <v>40816</v>
      </c>
      <c r="K31" s="245">
        <v>9</v>
      </c>
      <c r="L31" s="245">
        <v>11</v>
      </c>
    </row>
    <row r="32" spans="1:12" ht="17.100000000000001" customHeight="1" x14ac:dyDescent="0.25">
      <c r="A32" s="245">
        <v>18</v>
      </c>
      <c r="B32" s="245" t="s">
        <v>125</v>
      </c>
      <c r="C32" s="239" t="s">
        <v>136</v>
      </c>
      <c r="D32" s="238">
        <v>1214.3757122365</v>
      </c>
      <c r="E32" s="238">
        <v>1214.3757122365</v>
      </c>
      <c r="F32" s="238"/>
      <c r="G32" s="238">
        <v>1214.3757122365</v>
      </c>
      <c r="H32" s="314">
        <v>37106</v>
      </c>
      <c r="I32" s="314">
        <v>37398</v>
      </c>
      <c r="J32" s="314">
        <v>40908</v>
      </c>
      <c r="K32" s="245">
        <v>9</v>
      </c>
      <c r="L32" s="245">
        <v>11</v>
      </c>
    </row>
    <row r="33" spans="1:12" ht="17.100000000000001" customHeight="1" x14ac:dyDescent="0.25">
      <c r="A33" s="245">
        <v>19</v>
      </c>
      <c r="B33" s="245" t="s">
        <v>125</v>
      </c>
      <c r="C33" s="239" t="s">
        <v>137</v>
      </c>
      <c r="D33" s="238">
        <v>1051.0927049644999</v>
      </c>
      <c r="E33" s="238">
        <v>1051.0927049644999</v>
      </c>
      <c r="F33" s="238"/>
      <c r="G33" s="238">
        <v>1051.0927049644999</v>
      </c>
      <c r="H33" s="314">
        <v>37105</v>
      </c>
      <c r="I33" s="314">
        <v>37188</v>
      </c>
      <c r="J33" s="314">
        <v>40739</v>
      </c>
      <c r="K33" s="245">
        <v>9</v>
      </c>
      <c r="L33" s="245">
        <v>9</v>
      </c>
    </row>
    <row r="34" spans="1:12" ht="17.100000000000001" customHeight="1" x14ac:dyDescent="0.25">
      <c r="A34" s="245">
        <v>20</v>
      </c>
      <c r="B34" s="245" t="s">
        <v>125</v>
      </c>
      <c r="C34" s="239" t="s">
        <v>138</v>
      </c>
      <c r="D34" s="238">
        <v>998.57857884399994</v>
      </c>
      <c r="E34" s="238">
        <v>998.57857884399994</v>
      </c>
      <c r="F34" s="238"/>
      <c r="G34" s="238">
        <v>998.57857884399994</v>
      </c>
      <c r="H34" s="314">
        <v>37022</v>
      </c>
      <c r="I34" s="314">
        <v>37103</v>
      </c>
      <c r="J34" s="314">
        <v>40816</v>
      </c>
      <c r="K34" s="245">
        <v>10</v>
      </c>
      <c r="L34" s="245">
        <v>4</v>
      </c>
    </row>
    <row r="35" spans="1:12" ht="17.100000000000001" customHeight="1" x14ac:dyDescent="0.25">
      <c r="A35" s="245">
        <v>21</v>
      </c>
      <c r="B35" s="245" t="s">
        <v>129</v>
      </c>
      <c r="C35" s="239" t="s">
        <v>139</v>
      </c>
      <c r="D35" s="238">
        <v>1500.6774960154999</v>
      </c>
      <c r="E35" s="238">
        <v>1500.6774960154999</v>
      </c>
      <c r="F35" s="238"/>
      <c r="G35" s="238">
        <v>1500.6774960154999</v>
      </c>
      <c r="H35" s="314">
        <v>37075</v>
      </c>
      <c r="I35" s="314">
        <v>37134</v>
      </c>
      <c r="J35" s="314">
        <v>40786</v>
      </c>
      <c r="K35" s="245">
        <v>10</v>
      </c>
      <c r="L35" s="245">
        <v>1</v>
      </c>
    </row>
    <row r="36" spans="1:12" ht="17.100000000000001" customHeight="1" x14ac:dyDescent="0.25">
      <c r="A36" s="245">
        <v>22</v>
      </c>
      <c r="B36" s="245" t="s">
        <v>129</v>
      </c>
      <c r="C36" s="239" t="s">
        <v>140</v>
      </c>
      <c r="D36" s="238">
        <v>1182.7774993210001</v>
      </c>
      <c r="E36" s="238">
        <v>1182.7774993210001</v>
      </c>
      <c r="F36" s="238"/>
      <c r="G36" s="238">
        <v>1182.7774993210001</v>
      </c>
      <c r="H36" s="314">
        <v>37134</v>
      </c>
      <c r="I36" s="314">
        <v>37200</v>
      </c>
      <c r="J36" s="314">
        <v>40739</v>
      </c>
      <c r="K36" s="245">
        <v>9</v>
      </c>
      <c r="L36" s="245">
        <v>11</v>
      </c>
    </row>
    <row r="37" spans="1:12" ht="17.100000000000001" customHeight="1" x14ac:dyDescent="0.25">
      <c r="A37" s="245">
        <v>23</v>
      </c>
      <c r="B37" s="245" t="s">
        <v>129</v>
      </c>
      <c r="C37" s="239" t="s">
        <v>141</v>
      </c>
      <c r="D37" s="238">
        <v>792.79018741449988</v>
      </c>
      <c r="E37" s="238">
        <v>792.79018741449988</v>
      </c>
      <c r="F37" s="238"/>
      <c r="G37" s="238">
        <v>792.79018741449988</v>
      </c>
      <c r="H37" s="314">
        <v>36999</v>
      </c>
      <c r="I37" s="314">
        <v>36999</v>
      </c>
      <c r="J37" s="314">
        <v>40816</v>
      </c>
      <c r="K37" s="245">
        <v>9</v>
      </c>
      <c r="L37" s="245">
        <v>11</v>
      </c>
    </row>
    <row r="38" spans="1:12" ht="17.100000000000001" customHeight="1" x14ac:dyDescent="0.25">
      <c r="A38" s="245">
        <v>24</v>
      </c>
      <c r="B38" s="245" t="s">
        <v>129</v>
      </c>
      <c r="C38" s="239" t="s">
        <v>142</v>
      </c>
      <c r="D38" s="238">
        <v>1392.8500387229999</v>
      </c>
      <c r="E38" s="238">
        <v>1392.8500387229999</v>
      </c>
      <c r="F38" s="238"/>
      <c r="G38" s="238">
        <v>1392.8500387229999</v>
      </c>
      <c r="H38" s="314">
        <v>37022</v>
      </c>
      <c r="I38" s="314">
        <v>37314</v>
      </c>
      <c r="J38" s="314">
        <v>40908</v>
      </c>
      <c r="K38" s="245">
        <v>10</v>
      </c>
      <c r="L38" s="245">
        <v>2</v>
      </c>
    </row>
    <row r="39" spans="1:12" ht="17.100000000000001" customHeight="1" x14ac:dyDescent="0.25">
      <c r="A39" s="384" t="s">
        <v>614</v>
      </c>
      <c r="B39" s="384"/>
      <c r="C39" s="384"/>
      <c r="D39" s="232">
        <f>SUM(D40:D52)</f>
        <v>66055.211342763476</v>
      </c>
      <c r="E39" s="232">
        <f>SUM(E40:E52)</f>
        <v>66055.211342763476</v>
      </c>
      <c r="F39" s="232"/>
      <c r="G39" s="232">
        <f>SUM(G40:G52)</f>
        <v>66055.211342763476</v>
      </c>
      <c r="H39" s="245"/>
      <c r="I39" s="245"/>
      <c r="J39" s="245"/>
      <c r="K39" s="245"/>
      <c r="L39" s="245"/>
    </row>
    <row r="40" spans="1:12" ht="17.100000000000001" customHeight="1" x14ac:dyDescent="0.25">
      <c r="A40" s="245">
        <v>25</v>
      </c>
      <c r="B40" s="245" t="s">
        <v>113</v>
      </c>
      <c r="C40" s="239" t="s">
        <v>143</v>
      </c>
      <c r="D40" s="238">
        <v>6051.4064508314996</v>
      </c>
      <c r="E40" s="238">
        <v>6051.4064508314996</v>
      </c>
      <c r="F40" s="238"/>
      <c r="G40" s="238">
        <v>6051.4064508314996</v>
      </c>
      <c r="H40" s="314">
        <v>37581</v>
      </c>
      <c r="I40" s="314">
        <v>37823</v>
      </c>
      <c r="J40" s="314">
        <v>43290</v>
      </c>
      <c r="K40" s="245">
        <v>15</v>
      </c>
      <c r="L40" s="245">
        <v>6</v>
      </c>
    </row>
    <row r="41" spans="1:12" ht="17.100000000000001" customHeight="1" x14ac:dyDescent="0.25">
      <c r="A41" s="245">
        <v>26</v>
      </c>
      <c r="B41" s="245" t="s">
        <v>144</v>
      </c>
      <c r="C41" s="239" t="s">
        <v>145</v>
      </c>
      <c r="D41" s="238">
        <v>24502.515882096995</v>
      </c>
      <c r="E41" s="238">
        <v>24502.515882096995</v>
      </c>
      <c r="F41" s="238"/>
      <c r="G41" s="238">
        <v>24502.515882096995</v>
      </c>
      <c r="H41" s="314">
        <v>38380</v>
      </c>
      <c r="I41" s="314">
        <v>38380</v>
      </c>
      <c r="J41" s="314">
        <v>43341</v>
      </c>
      <c r="K41" s="245">
        <v>13</v>
      </c>
      <c r="L41" s="245">
        <v>9</v>
      </c>
    </row>
    <row r="42" spans="1:12" ht="17.100000000000001" customHeight="1" x14ac:dyDescent="0.25">
      <c r="A42" s="245">
        <v>27</v>
      </c>
      <c r="B42" s="245" t="s">
        <v>125</v>
      </c>
      <c r="C42" s="239" t="s">
        <v>540</v>
      </c>
      <c r="D42" s="238">
        <v>7276.5913937474988</v>
      </c>
      <c r="E42" s="238">
        <v>7276.5913937474988</v>
      </c>
      <c r="F42" s="238"/>
      <c r="G42" s="238">
        <v>7276.5913937474988</v>
      </c>
      <c r="H42" s="314">
        <v>37105</v>
      </c>
      <c r="I42" s="314">
        <v>37863</v>
      </c>
      <c r="J42" s="314">
        <v>43279</v>
      </c>
      <c r="K42" s="245">
        <v>16</v>
      </c>
      <c r="L42" s="245">
        <v>8</v>
      </c>
    </row>
    <row r="43" spans="1:12" ht="17.100000000000001" customHeight="1" x14ac:dyDescent="0.25">
      <c r="A43" s="245">
        <v>28</v>
      </c>
      <c r="B43" s="245" t="s">
        <v>125</v>
      </c>
      <c r="C43" s="239" t="s">
        <v>147</v>
      </c>
      <c r="D43" s="238">
        <v>9924.6555531585</v>
      </c>
      <c r="E43" s="238">
        <v>9924.6555531585</v>
      </c>
      <c r="F43" s="238"/>
      <c r="G43" s="238">
        <v>9924.6555531585</v>
      </c>
      <c r="H43" s="314">
        <v>37188</v>
      </c>
      <c r="I43" s="314">
        <v>38060</v>
      </c>
      <c r="J43" s="314">
        <v>43290</v>
      </c>
      <c r="K43" s="245">
        <v>16</v>
      </c>
      <c r="L43" s="245">
        <v>3</v>
      </c>
    </row>
    <row r="44" spans="1:12" ht="17.100000000000001" customHeight="1" x14ac:dyDescent="0.25">
      <c r="A44" s="245">
        <v>29</v>
      </c>
      <c r="B44" s="245" t="s">
        <v>125</v>
      </c>
      <c r="C44" s="239" t="s">
        <v>148</v>
      </c>
      <c r="D44" s="238">
        <v>1534.4538159335</v>
      </c>
      <c r="E44" s="238">
        <v>1534.4538159335</v>
      </c>
      <c r="F44" s="238"/>
      <c r="G44" s="238">
        <v>1534.4538159335</v>
      </c>
      <c r="H44" s="314">
        <v>37550</v>
      </c>
      <c r="I44" s="314">
        <v>37739</v>
      </c>
      <c r="J44" s="314">
        <v>41365</v>
      </c>
      <c r="K44" s="245">
        <v>10</v>
      </c>
      <c r="L44" s="245">
        <v>6</v>
      </c>
    </row>
    <row r="45" spans="1:12" ht="17.100000000000001" customHeight="1" x14ac:dyDescent="0.25">
      <c r="A45" s="245">
        <v>30</v>
      </c>
      <c r="B45" s="245" t="s">
        <v>125</v>
      </c>
      <c r="C45" s="239" t="s">
        <v>149</v>
      </c>
      <c r="D45" s="238">
        <v>3430.4823410384997</v>
      </c>
      <c r="E45" s="238">
        <v>3430.4823410384997</v>
      </c>
      <c r="F45" s="238"/>
      <c r="G45" s="238">
        <v>3430.4823410384997</v>
      </c>
      <c r="H45" s="314">
        <v>37484</v>
      </c>
      <c r="I45" s="314">
        <v>37977</v>
      </c>
      <c r="J45" s="314">
        <v>43290</v>
      </c>
      <c r="K45" s="245">
        <v>15</v>
      </c>
      <c r="L45" s="245">
        <v>9</v>
      </c>
    </row>
    <row r="46" spans="1:12" ht="17.100000000000001" customHeight="1" x14ac:dyDescent="0.25">
      <c r="A46" s="245">
        <v>31</v>
      </c>
      <c r="B46" s="245" t="s">
        <v>125</v>
      </c>
      <c r="C46" s="239" t="s">
        <v>150</v>
      </c>
      <c r="D46" s="238">
        <v>2683.9393228064996</v>
      </c>
      <c r="E46" s="238">
        <v>2683.9393228064996</v>
      </c>
      <c r="F46" s="238"/>
      <c r="G46" s="238">
        <v>2683.9393228064996</v>
      </c>
      <c r="H46" s="314">
        <v>37931</v>
      </c>
      <c r="I46" s="314">
        <v>37931</v>
      </c>
      <c r="J46" s="314">
        <v>43341</v>
      </c>
      <c r="K46" s="245">
        <v>14</v>
      </c>
      <c r="L46" s="245">
        <v>9</v>
      </c>
    </row>
    <row r="47" spans="1:12" ht="17.100000000000001" customHeight="1" x14ac:dyDescent="0.25">
      <c r="A47" s="245">
        <v>32</v>
      </c>
      <c r="B47" s="245" t="s">
        <v>129</v>
      </c>
      <c r="C47" s="239" t="s">
        <v>151</v>
      </c>
      <c r="D47" s="238">
        <v>1395.0820631439999</v>
      </c>
      <c r="E47" s="238">
        <v>1395.0820631439999</v>
      </c>
      <c r="F47" s="238"/>
      <c r="G47" s="238">
        <v>1395.0820631439999</v>
      </c>
      <c r="H47" s="314">
        <v>37579</v>
      </c>
      <c r="I47" s="314">
        <v>37579</v>
      </c>
      <c r="J47" s="314">
        <v>41262</v>
      </c>
      <c r="K47" s="245">
        <v>10</v>
      </c>
      <c r="L47" s="245">
        <v>0</v>
      </c>
    </row>
    <row r="48" spans="1:12" ht="17.100000000000001" customHeight="1" x14ac:dyDescent="0.25">
      <c r="A48" s="245">
        <v>33</v>
      </c>
      <c r="B48" s="245" t="s">
        <v>129</v>
      </c>
      <c r="C48" s="239" t="s">
        <v>152</v>
      </c>
      <c r="D48" s="238">
        <v>1769.8793313409999</v>
      </c>
      <c r="E48" s="238">
        <v>1769.8793313409999</v>
      </c>
      <c r="F48" s="238"/>
      <c r="G48" s="238">
        <v>1769.8793313409999</v>
      </c>
      <c r="H48" s="314">
        <v>37603</v>
      </c>
      <c r="I48" s="314">
        <v>38518</v>
      </c>
      <c r="J48" s="314">
        <v>42069</v>
      </c>
      <c r="K48" s="245">
        <v>11</v>
      </c>
      <c r="L48" s="245">
        <v>9</v>
      </c>
    </row>
    <row r="49" spans="1:12" ht="17.100000000000001" customHeight="1" x14ac:dyDescent="0.25">
      <c r="A49" s="245">
        <v>34</v>
      </c>
      <c r="B49" s="245" t="s">
        <v>129</v>
      </c>
      <c r="C49" s="239" t="s">
        <v>153</v>
      </c>
      <c r="D49" s="238">
        <v>580.63281686849996</v>
      </c>
      <c r="E49" s="238">
        <v>580.63281686849996</v>
      </c>
      <c r="F49" s="238"/>
      <c r="G49" s="238">
        <v>580.63281686849996</v>
      </c>
      <c r="H49" s="314">
        <v>37307</v>
      </c>
      <c r="I49" s="314">
        <v>37572</v>
      </c>
      <c r="J49" s="314">
        <v>41226</v>
      </c>
      <c r="K49" s="245">
        <v>10</v>
      </c>
      <c r="L49" s="245">
        <v>9</v>
      </c>
    </row>
    <row r="50" spans="1:12" ht="17.100000000000001" customHeight="1" x14ac:dyDescent="0.25">
      <c r="A50" s="245">
        <v>35</v>
      </c>
      <c r="B50" s="245" t="s">
        <v>129</v>
      </c>
      <c r="C50" s="239" t="s">
        <v>154</v>
      </c>
      <c r="D50" s="238">
        <v>1240.4362473084998</v>
      </c>
      <c r="E50" s="238">
        <v>1240.4362473084998</v>
      </c>
      <c r="F50" s="238"/>
      <c r="G50" s="238">
        <v>1240.4362473084998</v>
      </c>
      <c r="H50" s="314">
        <v>37386</v>
      </c>
      <c r="I50" s="314">
        <v>37448</v>
      </c>
      <c r="J50" s="314">
        <v>40739</v>
      </c>
      <c r="K50" s="245">
        <v>9</v>
      </c>
      <c r="L50" s="245">
        <v>2</v>
      </c>
    </row>
    <row r="51" spans="1:12" ht="17.100000000000001" customHeight="1" x14ac:dyDescent="0.25">
      <c r="A51" s="245">
        <v>36</v>
      </c>
      <c r="B51" s="245" t="s">
        <v>129</v>
      </c>
      <c r="C51" s="239" t="s">
        <v>155</v>
      </c>
      <c r="D51" s="238">
        <v>1840.6977924004998</v>
      </c>
      <c r="E51" s="238">
        <v>1840.6977924004998</v>
      </c>
      <c r="F51" s="238"/>
      <c r="G51" s="238">
        <v>1840.6977924004998</v>
      </c>
      <c r="H51" s="314">
        <v>37732</v>
      </c>
      <c r="I51" s="314">
        <v>37865</v>
      </c>
      <c r="J51" s="314">
        <v>41534</v>
      </c>
      <c r="K51" s="245">
        <v>9</v>
      </c>
      <c r="L51" s="245">
        <v>11</v>
      </c>
    </row>
    <row r="52" spans="1:12" ht="17.100000000000001" customHeight="1" x14ac:dyDescent="0.25">
      <c r="A52" s="245">
        <v>37</v>
      </c>
      <c r="B52" s="245" t="s">
        <v>129</v>
      </c>
      <c r="C52" s="239" t="s">
        <v>156</v>
      </c>
      <c r="D52" s="238">
        <v>3824.4383320879997</v>
      </c>
      <c r="E52" s="238">
        <v>3824.4383320879997</v>
      </c>
      <c r="F52" s="238"/>
      <c r="G52" s="238">
        <v>3824.4383320879997</v>
      </c>
      <c r="H52" s="314">
        <v>37489</v>
      </c>
      <c r="I52" s="314">
        <v>37603</v>
      </c>
      <c r="J52" s="314">
        <v>41204</v>
      </c>
      <c r="K52" s="245">
        <v>10</v>
      </c>
      <c r="L52" s="245">
        <v>0</v>
      </c>
    </row>
    <row r="53" spans="1:12" ht="17.100000000000001" customHeight="1" x14ac:dyDescent="0.25">
      <c r="A53" s="384" t="s">
        <v>615</v>
      </c>
      <c r="B53" s="384"/>
      <c r="C53" s="384"/>
      <c r="D53" s="232">
        <f>SUM(D54:D63)</f>
        <v>40430.186720549995</v>
      </c>
      <c r="E53" s="232">
        <f>SUM(E54:E63)</f>
        <v>40430.186720549995</v>
      </c>
      <c r="F53" s="232"/>
      <c r="G53" s="232">
        <f>SUM(G54:G63)</f>
        <v>40430.186720549995</v>
      </c>
      <c r="H53" s="315"/>
      <c r="I53" s="315"/>
      <c r="J53" s="315"/>
      <c r="K53" s="245"/>
      <c r="L53" s="245"/>
    </row>
    <row r="54" spans="1:12" ht="17.100000000000001" customHeight="1" x14ac:dyDescent="0.25">
      <c r="A54" s="245">
        <v>38</v>
      </c>
      <c r="B54" s="245" t="s">
        <v>115</v>
      </c>
      <c r="C54" s="239" t="s">
        <v>157</v>
      </c>
      <c r="D54" s="238">
        <v>16570.512330080499</v>
      </c>
      <c r="E54" s="238">
        <v>16570.512330080499</v>
      </c>
      <c r="F54" s="238"/>
      <c r="G54" s="238">
        <v>16570.512330080499</v>
      </c>
      <c r="H54" s="314">
        <v>37955</v>
      </c>
      <c r="I54" s="314">
        <v>37955</v>
      </c>
      <c r="J54" s="314">
        <v>43341</v>
      </c>
      <c r="K54" s="245">
        <v>14</v>
      </c>
      <c r="L54" s="245">
        <v>4</v>
      </c>
    </row>
    <row r="55" spans="1:12" ht="17.100000000000001" customHeight="1" x14ac:dyDescent="0.25">
      <c r="A55" s="245">
        <v>39</v>
      </c>
      <c r="B55" s="245" t="s">
        <v>125</v>
      </c>
      <c r="C55" s="239" t="s">
        <v>158</v>
      </c>
      <c r="D55" s="238">
        <v>1909.0693246679998</v>
      </c>
      <c r="E55" s="238">
        <v>1909.0693246679998</v>
      </c>
      <c r="F55" s="238"/>
      <c r="G55" s="238">
        <v>1909.0693246679998</v>
      </c>
      <c r="H55" s="314">
        <v>37795</v>
      </c>
      <c r="I55" s="314">
        <v>37851</v>
      </c>
      <c r="J55" s="314">
        <v>43279</v>
      </c>
      <c r="K55" s="245">
        <v>14</v>
      </c>
      <c r="L55" s="245">
        <v>8</v>
      </c>
    </row>
    <row r="56" spans="1:12" s="80" customFormat="1" ht="17.100000000000001" customHeight="1" x14ac:dyDescent="0.25">
      <c r="A56" s="245">
        <v>40</v>
      </c>
      <c r="B56" s="245" t="s">
        <v>125</v>
      </c>
      <c r="C56" s="239" t="s">
        <v>541</v>
      </c>
      <c r="D56" s="238">
        <v>717.57888713499995</v>
      </c>
      <c r="E56" s="238">
        <v>717.57888713499995</v>
      </c>
      <c r="F56" s="238"/>
      <c r="G56" s="238">
        <v>717.57888713499995</v>
      </c>
      <c r="H56" s="314">
        <v>38200</v>
      </c>
      <c r="I56" s="314">
        <v>38366</v>
      </c>
      <c r="J56" s="314">
        <v>42184</v>
      </c>
      <c r="K56" s="245">
        <v>10</v>
      </c>
      <c r="L56" s="245">
        <v>10</v>
      </c>
    </row>
    <row r="57" spans="1:12" ht="17.100000000000001" customHeight="1" x14ac:dyDescent="0.25">
      <c r="A57" s="245">
        <v>41</v>
      </c>
      <c r="B57" s="245" t="s">
        <v>125</v>
      </c>
      <c r="C57" s="239" t="s">
        <v>542</v>
      </c>
      <c r="D57" s="238">
        <v>7309.1412609435001</v>
      </c>
      <c r="E57" s="238">
        <v>7309.1412609435001</v>
      </c>
      <c r="F57" s="238"/>
      <c r="G57" s="238">
        <v>7309.1412609435001</v>
      </c>
      <c r="H57" s="314">
        <v>37966</v>
      </c>
      <c r="I57" s="314">
        <v>37966</v>
      </c>
      <c r="J57" s="314">
        <v>43290</v>
      </c>
      <c r="K57" s="245">
        <v>14</v>
      </c>
      <c r="L57" s="245">
        <v>3</v>
      </c>
    </row>
    <row r="58" spans="1:12" ht="17.100000000000001" customHeight="1" x14ac:dyDescent="0.25">
      <c r="A58" s="245">
        <v>42</v>
      </c>
      <c r="B58" s="245" t="s">
        <v>125</v>
      </c>
      <c r="C58" s="239" t="s">
        <v>161</v>
      </c>
      <c r="D58" s="238">
        <v>5260.7263860029998</v>
      </c>
      <c r="E58" s="238">
        <v>5260.7263860029998</v>
      </c>
      <c r="F58" s="238"/>
      <c r="G58" s="238">
        <v>5260.7263860029998</v>
      </c>
      <c r="H58" s="314">
        <v>38958</v>
      </c>
      <c r="I58" s="314">
        <v>39113</v>
      </c>
      <c r="J58" s="314">
        <v>43341</v>
      </c>
      <c r="K58" s="245">
        <v>11</v>
      </c>
      <c r="L58" s="245">
        <v>5</v>
      </c>
    </row>
    <row r="59" spans="1:12" ht="17.100000000000001" customHeight="1" x14ac:dyDescent="0.25">
      <c r="A59" s="245">
        <v>43</v>
      </c>
      <c r="B59" s="245" t="s">
        <v>125</v>
      </c>
      <c r="C59" s="239" t="s">
        <v>162</v>
      </c>
      <c r="D59" s="238">
        <v>3775.2665757125001</v>
      </c>
      <c r="E59" s="238">
        <v>3775.2665757125001</v>
      </c>
      <c r="F59" s="238"/>
      <c r="G59" s="238">
        <v>3775.2665757125001</v>
      </c>
      <c r="H59" s="314">
        <v>37904</v>
      </c>
      <c r="I59" s="314">
        <v>38121</v>
      </c>
      <c r="J59" s="314">
        <v>43341</v>
      </c>
      <c r="K59" s="245">
        <v>14</v>
      </c>
      <c r="L59" s="245">
        <v>8</v>
      </c>
    </row>
    <row r="60" spans="1:12" ht="17.100000000000001" customHeight="1" x14ac:dyDescent="0.25">
      <c r="A60" s="245">
        <v>44</v>
      </c>
      <c r="B60" s="245" t="s">
        <v>129</v>
      </c>
      <c r="C60" s="239" t="s">
        <v>163</v>
      </c>
      <c r="D60" s="238">
        <v>634.91954873049997</v>
      </c>
      <c r="E60" s="238">
        <v>634.91954873049997</v>
      </c>
      <c r="F60" s="238"/>
      <c r="G60" s="238">
        <v>634.91954873049997</v>
      </c>
      <c r="H60" s="314">
        <v>37750</v>
      </c>
      <c r="I60" s="314">
        <v>37750</v>
      </c>
      <c r="J60" s="314">
        <v>41422</v>
      </c>
      <c r="K60" s="245">
        <v>9</v>
      </c>
      <c r="L60" s="245">
        <v>6</v>
      </c>
    </row>
    <row r="61" spans="1:12" ht="17.100000000000001" customHeight="1" x14ac:dyDescent="0.25">
      <c r="A61" s="245">
        <v>45</v>
      </c>
      <c r="B61" s="245" t="s">
        <v>129</v>
      </c>
      <c r="C61" s="239" t="s">
        <v>164</v>
      </c>
      <c r="D61" s="238">
        <v>1984.082174591</v>
      </c>
      <c r="E61" s="238">
        <v>1984.082174591</v>
      </c>
      <c r="F61" s="238"/>
      <c r="G61" s="238">
        <v>1984.082174591</v>
      </c>
      <c r="H61" s="314">
        <v>37995</v>
      </c>
      <c r="I61" s="314">
        <v>38231</v>
      </c>
      <c r="J61" s="314">
        <v>43341</v>
      </c>
      <c r="K61" s="245">
        <v>13</v>
      </c>
      <c r="L61" s="245">
        <v>11</v>
      </c>
    </row>
    <row r="62" spans="1:12" ht="17.100000000000001" customHeight="1" x14ac:dyDescent="0.25">
      <c r="A62" s="245">
        <v>46</v>
      </c>
      <c r="B62" s="245" t="s">
        <v>129</v>
      </c>
      <c r="C62" s="239" t="s">
        <v>165</v>
      </c>
      <c r="D62" s="238">
        <v>576.00947567349999</v>
      </c>
      <c r="E62" s="238">
        <v>576.00947567349999</v>
      </c>
      <c r="F62" s="238"/>
      <c r="G62" s="238">
        <v>576.00947567349999</v>
      </c>
      <c r="H62" s="314">
        <v>38079</v>
      </c>
      <c r="I62" s="314">
        <v>37742</v>
      </c>
      <c r="J62" s="314">
        <v>41422</v>
      </c>
      <c r="K62" s="245">
        <v>8</v>
      </c>
      <c r="L62" s="245">
        <v>7</v>
      </c>
    </row>
    <row r="63" spans="1:12" ht="17.100000000000001" customHeight="1" x14ac:dyDescent="0.25">
      <c r="A63" s="245">
        <v>47</v>
      </c>
      <c r="B63" s="245" t="s">
        <v>129</v>
      </c>
      <c r="C63" s="239" t="s">
        <v>166</v>
      </c>
      <c r="D63" s="238">
        <v>1692.8807570125</v>
      </c>
      <c r="E63" s="238">
        <v>1692.8807570125</v>
      </c>
      <c r="F63" s="238"/>
      <c r="G63" s="238">
        <v>1692.8807570125</v>
      </c>
      <c r="H63" s="314">
        <v>37685</v>
      </c>
      <c r="I63" s="314">
        <v>37895</v>
      </c>
      <c r="J63" s="314">
        <v>41670</v>
      </c>
      <c r="K63" s="245">
        <v>10</v>
      </c>
      <c r="L63" s="245">
        <v>3</v>
      </c>
    </row>
    <row r="64" spans="1:12" ht="17.100000000000001" customHeight="1" x14ac:dyDescent="0.25">
      <c r="A64" s="384" t="s">
        <v>616</v>
      </c>
      <c r="B64" s="384"/>
      <c r="C64" s="384"/>
      <c r="D64" s="232">
        <f>SUM(D65:D76)</f>
        <v>20398.515716864997</v>
      </c>
      <c r="E64" s="232">
        <f>SUM(E65:E76)</f>
        <v>20398.515716864997</v>
      </c>
      <c r="F64" s="232"/>
      <c r="G64" s="232">
        <f>SUM(G65:G76)</f>
        <v>20398.515716864997</v>
      </c>
      <c r="H64" s="315"/>
      <c r="I64" s="315"/>
      <c r="J64" s="315"/>
      <c r="K64" s="245"/>
      <c r="L64" s="245"/>
    </row>
    <row r="65" spans="1:12" ht="17.100000000000001" customHeight="1" x14ac:dyDescent="0.25">
      <c r="A65" s="245">
        <v>48</v>
      </c>
      <c r="B65" s="245" t="s">
        <v>117</v>
      </c>
      <c r="C65" s="239" t="s">
        <v>167</v>
      </c>
      <c r="D65" s="238">
        <v>1031.6469023795</v>
      </c>
      <c r="E65" s="238">
        <v>1031.6469023795</v>
      </c>
      <c r="F65" s="238"/>
      <c r="G65" s="238">
        <v>1031.6469023795</v>
      </c>
      <c r="H65" s="314">
        <v>38562</v>
      </c>
      <c r="I65" s="314">
        <v>38562</v>
      </c>
      <c r="J65" s="314">
        <v>43341</v>
      </c>
      <c r="K65" s="245">
        <v>13</v>
      </c>
      <c r="L65" s="245">
        <v>0</v>
      </c>
    </row>
    <row r="66" spans="1:12" ht="17.100000000000001" customHeight="1" x14ac:dyDescent="0.25">
      <c r="A66" s="245">
        <v>49</v>
      </c>
      <c r="B66" s="245" t="s">
        <v>125</v>
      </c>
      <c r="C66" s="239" t="s">
        <v>168</v>
      </c>
      <c r="D66" s="238">
        <v>2741.2347158624998</v>
      </c>
      <c r="E66" s="238">
        <v>2741.2347158624998</v>
      </c>
      <c r="F66" s="238"/>
      <c r="G66" s="238">
        <v>2741.2347158624998</v>
      </c>
      <c r="H66" s="314">
        <v>38546</v>
      </c>
      <c r="I66" s="314">
        <v>38546</v>
      </c>
      <c r="J66" s="314">
        <v>43279</v>
      </c>
      <c r="K66" s="245">
        <v>12</v>
      </c>
      <c r="L66" s="245">
        <v>9</v>
      </c>
    </row>
    <row r="67" spans="1:12" ht="17.100000000000001" customHeight="1" x14ac:dyDescent="0.25">
      <c r="A67" s="245">
        <v>50</v>
      </c>
      <c r="B67" s="245" t="s">
        <v>125</v>
      </c>
      <c r="C67" s="239" t="s">
        <v>169</v>
      </c>
      <c r="D67" s="238">
        <v>1921.2745409054999</v>
      </c>
      <c r="E67" s="238">
        <v>1921.2745409054999</v>
      </c>
      <c r="F67" s="238"/>
      <c r="G67" s="238">
        <v>1921.2745409054999</v>
      </c>
      <c r="H67" s="314">
        <v>38275</v>
      </c>
      <c r="I67" s="314">
        <v>39538</v>
      </c>
      <c r="J67" s="314">
        <v>43341</v>
      </c>
      <c r="K67" s="245">
        <v>13</v>
      </c>
      <c r="L67" s="245">
        <v>8</v>
      </c>
    </row>
    <row r="68" spans="1:12" ht="17.100000000000001" customHeight="1" x14ac:dyDescent="0.25">
      <c r="A68" s="245">
        <v>51</v>
      </c>
      <c r="B68" s="245" t="s">
        <v>125</v>
      </c>
      <c r="C68" s="239" t="s">
        <v>170</v>
      </c>
      <c r="D68" s="238">
        <v>2116.8750548055</v>
      </c>
      <c r="E68" s="238">
        <v>2116.8750548055</v>
      </c>
      <c r="F68" s="238"/>
      <c r="G68" s="238">
        <v>2116.8750548055</v>
      </c>
      <c r="H68" s="314">
        <v>38187</v>
      </c>
      <c r="I68" s="314">
        <v>39798</v>
      </c>
      <c r="J68" s="314">
        <v>42643</v>
      </c>
      <c r="K68" s="245">
        <v>11</v>
      </c>
      <c r="L68" s="245">
        <v>8</v>
      </c>
    </row>
    <row r="69" spans="1:12" ht="17.100000000000001" customHeight="1" x14ac:dyDescent="0.25">
      <c r="A69" s="245">
        <v>52</v>
      </c>
      <c r="B69" s="245" t="s">
        <v>125</v>
      </c>
      <c r="C69" s="239" t="s">
        <v>171</v>
      </c>
      <c r="D69" s="238">
        <v>888.26027894449999</v>
      </c>
      <c r="E69" s="238">
        <v>888.26027894449999</v>
      </c>
      <c r="F69" s="238"/>
      <c r="G69" s="238">
        <v>888.26027894449999</v>
      </c>
      <c r="H69" s="314">
        <v>38200</v>
      </c>
      <c r="I69" s="314">
        <v>38327</v>
      </c>
      <c r="J69" s="314">
        <v>43341</v>
      </c>
      <c r="K69" s="245">
        <v>13</v>
      </c>
      <c r="L69" s="245">
        <v>5</v>
      </c>
    </row>
    <row r="70" spans="1:12" ht="17.100000000000001" customHeight="1" x14ac:dyDescent="0.25">
      <c r="A70" s="245">
        <v>53</v>
      </c>
      <c r="B70" s="245" t="s">
        <v>125</v>
      </c>
      <c r="C70" s="239" t="s">
        <v>172</v>
      </c>
      <c r="D70" s="238">
        <v>558.97454153199999</v>
      </c>
      <c r="E70" s="238">
        <v>558.97454153199999</v>
      </c>
      <c r="F70" s="238"/>
      <c r="G70" s="238">
        <v>558.97454153199999</v>
      </c>
      <c r="H70" s="314">
        <v>38353</v>
      </c>
      <c r="I70" s="314">
        <v>38504</v>
      </c>
      <c r="J70" s="314">
        <v>42626</v>
      </c>
      <c r="K70" s="245">
        <v>11</v>
      </c>
      <c r="L70" s="245">
        <v>6</v>
      </c>
    </row>
    <row r="71" spans="1:12" ht="17.100000000000001" customHeight="1" x14ac:dyDescent="0.25">
      <c r="A71" s="245">
        <v>54</v>
      </c>
      <c r="B71" s="245" t="s">
        <v>125</v>
      </c>
      <c r="C71" s="239" t="s">
        <v>173</v>
      </c>
      <c r="D71" s="238">
        <v>618.81604300449999</v>
      </c>
      <c r="E71" s="238">
        <v>618.81604300449999</v>
      </c>
      <c r="F71" s="238"/>
      <c r="G71" s="238">
        <v>618.81604300449999</v>
      </c>
      <c r="H71" s="314">
        <v>38279</v>
      </c>
      <c r="I71" s="314">
        <v>38777</v>
      </c>
      <c r="J71" s="314">
        <v>42479</v>
      </c>
      <c r="K71" s="245">
        <v>11</v>
      </c>
      <c r="L71" s="245">
        <v>6</v>
      </c>
    </row>
    <row r="72" spans="1:12" ht="17.100000000000001" customHeight="1" x14ac:dyDescent="0.25">
      <c r="A72" s="245">
        <v>55</v>
      </c>
      <c r="B72" s="245" t="s">
        <v>125</v>
      </c>
      <c r="C72" s="239" t="s">
        <v>174</v>
      </c>
      <c r="D72" s="238">
        <v>229.28503390099999</v>
      </c>
      <c r="E72" s="238">
        <v>229.28503390099999</v>
      </c>
      <c r="F72" s="238"/>
      <c r="G72" s="238">
        <v>229.28503390099999</v>
      </c>
      <c r="H72" s="314">
        <v>38026</v>
      </c>
      <c r="I72" s="314">
        <v>38026</v>
      </c>
      <c r="J72" s="314">
        <v>41703</v>
      </c>
      <c r="K72" s="245">
        <v>10</v>
      </c>
      <c r="L72" s="245">
        <v>1</v>
      </c>
    </row>
    <row r="73" spans="1:12" ht="17.100000000000001" customHeight="1" x14ac:dyDescent="0.25">
      <c r="A73" s="245">
        <v>57</v>
      </c>
      <c r="B73" s="245" t="s">
        <v>125</v>
      </c>
      <c r="C73" s="239" t="s">
        <v>175</v>
      </c>
      <c r="D73" s="238">
        <v>400.88160054799994</v>
      </c>
      <c r="E73" s="238">
        <v>400.88160054799994</v>
      </c>
      <c r="F73" s="238"/>
      <c r="G73" s="238">
        <v>400.88160054799994</v>
      </c>
      <c r="H73" s="314">
        <v>39692</v>
      </c>
      <c r="I73" s="314">
        <v>39677</v>
      </c>
      <c r="J73" s="314">
        <v>43111</v>
      </c>
      <c r="K73" s="245">
        <v>9</v>
      </c>
      <c r="L73" s="245">
        <v>0</v>
      </c>
    </row>
    <row r="74" spans="1:12" ht="17.100000000000001" customHeight="1" x14ac:dyDescent="0.25">
      <c r="A74" s="245">
        <v>58</v>
      </c>
      <c r="B74" s="245" t="s">
        <v>129</v>
      </c>
      <c r="C74" s="239" t="s">
        <v>916</v>
      </c>
      <c r="D74" s="238">
        <v>3070.5398227294995</v>
      </c>
      <c r="E74" s="238">
        <v>3070.5398227294995</v>
      </c>
      <c r="F74" s="238"/>
      <c r="G74" s="238">
        <v>3070.5398227294995</v>
      </c>
      <c r="H74" s="314">
        <v>38037</v>
      </c>
      <c r="I74" s="314">
        <v>38037</v>
      </c>
      <c r="J74" s="314">
        <v>43341</v>
      </c>
      <c r="K74" s="245">
        <v>14</v>
      </c>
      <c r="L74" s="245">
        <v>4</v>
      </c>
    </row>
    <row r="75" spans="1:12" ht="17.100000000000001" customHeight="1" x14ac:dyDescent="0.25">
      <c r="A75" s="245">
        <v>59</v>
      </c>
      <c r="B75" s="245" t="s">
        <v>129</v>
      </c>
      <c r="C75" s="239" t="s">
        <v>176</v>
      </c>
      <c r="D75" s="238">
        <v>930.5577740084999</v>
      </c>
      <c r="E75" s="238">
        <v>930.5577740084999</v>
      </c>
      <c r="F75" s="238"/>
      <c r="G75" s="238">
        <v>930.5577740084999</v>
      </c>
      <c r="H75" s="314">
        <v>38650</v>
      </c>
      <c r="I75" s="314">
        <v>39188</v>
      </c>
      <c r="J75" s="314">
        <v>42626</v>
      </c>
      <c r="K75" s="245">
        <v>10</v>
      </c>
      <c r="L75" s="245">
        <v>6</v>
      </c>
    </row>
    <row r="76" spans="1:12" ht="17.100000000000001" customHeight="1" x14ac:dyDescent="0.25">
      <c r="A76" s="245">
        <v>60</v>
      </c>
      <c r="B76" s="245" t="s">
        <v>177</v>
      </c>
      <c r="C76" s="239" t="s">
        <v>178</v>
      </c>
      <c r="D76" s="238">
        <v>5890.169408243999</v>
      </c>
      <c r="E76" s="238">
        <v>5890.169408243999</v>
      </c>
      <c r="F76" s="238"/>
      <c r="G76" s="238">
        <v>5890.169408243999</v>
      </c>
      <c r="H76" s="314">
        <v>38163</v>
      </c>
      <c r="I76" s="314">
        <v>39783</v>
      </c>
      <c r="J76" s="314">
        <v>42643</v>
      </c>
      <c r="K76" s="245">
        <v>10</v>
      </c>
      <c r="L76" s="245">
        <v>9</v>
      </c>
    </row>
    <row r="77" spans="1:12" ht="17.100000000000001" customHeight="1" x14ac:dyDescent="0.25">
      <c r="A77" s="384" t="s">
        <v>617</v>
      </c>
      <c r="B77" s="384"/>
      <c r="C77" s="384"/>
      <c r="D77" s="232">
        <f>SUM(D78:D115)</f>
        <v>96424.020728331976</v>
      </c>
      <c r="E77" s="232">
        <f>SUM(E78:E115)</f>
        <v>96424.020728331976</v>
      </c>
      <c r="F77" s="232"/>
      <c r="G77" s="232">
        <f>SUM(G78:G115)</f>
        <v>96424.020728331976</v>
      </c>
      <c r="H77" s="315"/>
      <c r="I77" s="315"/>
      <c r="J77" s="315"/>
      <c r="K77" s="245"/>
      <c r="L77" s="245"/>
    </row>
    <row r="78" spans="1:12" ht="17.100000000000001" customHeight="1" x14ac:dyDescent="0.25">
      <c r="A78" s="245">
        <v>61</v>
      </c>
      <c r="B78" s="245" t="s">
        <v>115</v>
      </c>
      <c r="C78" s="239" t="s">
        <v>179</v>
      </c>
      <c r="D78" s="238">
        <v>7847.4188388144994</v>
      </c>
      <c r="E78" s="238">
        <v>7847.4188388144994</v>
      </c>
      <c r="F78" s="238"/>
      <c r="G78" s="238">
        <v>7847.4188388144994</v>
      </c>
      <c r="H78" s="314">
        <v>38598</v>
      </c>
      <c r="I78" s="314">
        <v>38598</v>
      </c>
      <c r="J78" s="314">
        <v>43279</v>
      </c>
      <c r="K78" s="245">
        <v>12</v>
      </c>
      <c r="L78" s="245">
        <v>3</v>
      </c>
    </row>
    <row r="79" spans="1:12" ht="17.100000000000001" customHeight="1" x14ac:dyDescent="0.25">
      <c r="A79" s="245">
        <v>62</v>
      </c>
      <c r="B79" s="245" t="s">
        <v>180</v>
      </c>
      <c r="C79" s="239" t="s">
        <v>543</v>
      </c>
      <c r="D79" s="238">
        <v>24810.997076112497</v>
      </c>
      <c r="E79" s="238">
        <v>24810.997076112497</v>
      </c>
      <c r="F79" s="238"/>
      <c r="G79" s="238">
        <v>24810.997076112497</v>
      </c>
      <c r="H79" s="314">
        <v>40258</v>
      </c>
      <c r="I79" s="314">
        <v>40258</v>
      </c>
      <c r="J79" s="314">
        <v>46311</v>
      </c>
      <c r="K79" s="245">
        <v>16</v>
      </c>
      <c r="L79" s="245">
        <v>2</v>
      </c>
    </row>
    <row r="80" spans="1:12" ht="17.100000000000001" customHeight="1" x14ac:dyDescent="0.25">
      <c r="A80" s="245">
        <v>63</v>
      </c>
      <c r="B80" s="245" t="s">
        <v>144</v>
      </c>
      <c r="C80" s="239" t="s">
        <v>544</v>
      </c>
      <c r="D80" s="238">
        <v>5677.4159759899994</v>
      </c>
      <c r="E80" s="238">
        <v>5677.4159759899994</v>
      </c>
      <c r="F80" s="238"/>
      <c r="G80" s="238">
        <v>5677.4159759899994</v>
      </c>
      <c r="H80" s="314">
        <v>39141</v>
      </c>
      <c r="I80" s="314">
        <v>39325</v>
      </c>
      <c r="J80" s="314">
        <v>50024</v>
      </c>
      <c r="K80" s="245">
        <v>29</v>
      </c>
      <c r="L80" s="245">
        <v>7</v>
      </c>
    </row>
    <row r="81" spans="1:12" ht="17.100000000000001" customHeight="1" x14ac:dyDescent="0.25">
      <c r="A81" s="245">
        <v>64</v>
      </c>
      <c r="B81" s="245" t="s">
        <v>125</v>
      </c>
      <c r="C81" s="239" t="s">
        <v>917</v>
      </c>
      <c r="D81" s="238">
        <v>188.24303662999998</v>
      </c>
      <c r="E81" s="238">
        <v>188.24303662999998</v>
      </c>
      <c r="F81" s="238"/>
      <c r="G81" s="238">
        <v>188.24303662999998</v>
      </c>
      <c r="H81" s="314">
        <v>38922</v>
      </c>
      <c r="I81" s="314">
        <v>38901</v>
      </c>
      <c r="J81" s="314">
        <v>42384</v>
      </c>
      <c r="K81" s="245">
        <v>9</v>
      </c>
      <c r="L81" s="245">
        <v>10</v>
      </c>
    </row>
    <row r="82" spans="1:12" ht="17.100000000000001" customHeight="1" x14ac:dyDescent="0.25">
      <c r="A82" s="245">
        <v>65</v>
      </c>
      <c r="B82" s="245" t="s">
        <v>125</v>
      </c>
      <c r="C82" s="239" t="s">
        <v>184</v>
      </c>
      <c r="D82" s="238">
        <v>870.54048972550004</v>
      </c>
      <c r="E82" s="238">
        <v>870.54048972550004</v>
      </c>
      <c r="F82" s="238"/>
      <c r="G82" s="238">
        <v>870.54048972550004</v>
      </c>
      <c r="H82" s="314">
        <v>38905</v>
      </c>
      <c r="I82" s="314">
        <v>38946</v>
      </c>
      <c r="J82" s="314">
        <v>43341</v>
      </c>
      <c r="K82" s="245">
        <v>12</v>
      </c>
      <c r="L82" s="245">
        <v>1</v>
      </c>
    </row>
    <row r="83" spans="1:12" ht="17.100000000000001" customHeight="1" x14ac:dyDescent="0.25">
      <c r="A83" s="245">
        <v>66</v>
      </c>
      <c r="B83" s="245" t="s">
        <v>125</v>
      </c>
      <c r="C83" s="239" t="s">
        <v>185</v>
      </c>
      <c r="D83" s="238">
        <v>5469.1459984755002</v>
      </c>
      <c r="E83" s="238">
        <v>5469.1459984755002</v>
      </c>
      <c r="F83" s="238"/>
      <c r="G83" s="238">
        <v>5469.1459984755002</v>
      </c>
      <c r="H83" s="314">
        <v>38544</v>
      </c>
      <c r="I83" s="314">
        <v>39141</v>
      </c>
      <c r="J83" s="314">
        <v>43341</v>
      </c>
      <c r="K83" s="245">
        <v>12</v>
      </c>
      <c r="L83" s="245">
        <v>11</v>
      </c>
    </row>
    <row r="84" spans="1:12" ht="17.100000000000001" customHeight="1" x14ac:dyDescent="0.25">
      <c r="A84" s="245">
        <v>67</v>
      </c>
      <c r="B84" s="245" t="s">
        <v>125</v>
      </c>
      <c r="C84" s="239" t="s">
        <v>186</v>
      </c>
      <c r="D84" s="238">
        <v>2043.68626814</v>
      </c>
      <c r="E84" s="238">
        <v>2043.68626814</v>
      </c>
      <c r="F84" s="238"/>
      <c r="G84" s="238">
        <v>2043.68626814</v>
      </c>
      <c r="H84" s="314">
        <v>38288</v>
      </c>
      <c r="I84" s="314">
        <v>38288</v>
      </c>
      <c r="J84" s="314">
        <v>41899</v>
      </c>
      <c r="K84" s="245">
        <v>9</v>
      </c>
      <c r="L84" s="245">
        <v>5</v>
      </c>
    </row>
    <row r="85" spans="1:12" ht="17.100000000000001" customHeight="1" x14ac:dyDescent="0.25">
      <c r="A85" s="245">
        <v>68</v>
      </c>
      <c r="B85" s="245" t="s">
        <v>125</v>
      </c>
      <c r="C85" s="239" t="s">
        <v>187</v>
      </c>
      <c r="D85" s="238">
        <v>2572.632032773</v>
      </c>
      <c r="E85" s="238">
        <v>2572.632032773</v>
      </c>
      <c r="F85" s="238"/>
      <c r="G85" s="238">
        <v>2572.632032773</v>
      </c>
      <c r="H85" s="314">
        <v>40008</v>
      </c>
      <c r="I85" s="314">
        <v>41242</v>
      </c>
      <c r="J85" s="314">
        <v>46129</v>
      </c>
      <c r="K85" s="245">
        <v>16</v>
      </c>
      <c r="L85" s="245">
        <v>6</v>
      </c>
    </row>
    <row r="86" spans="1:12" ht="17.100000000000001" customHeight="1" x14ac:dyDescent="0.25">
      <c r="A86" s="245">
        <v>69</v>
      </c>
      <c r="B86" s="245" t="s">
        <v>125</v>
      </c>
      <c r="C86" s="239" t="s">
        <v>188</v>
      </c>
      <c r="D86" s="238">
        <v>1509.2993996135001</v>
      </c>
      <c r="E86" s="238">
        <v>1509.2993996135001</v>
      </c>
      <c r="F86" s="238"/>
      <c r="G86" s="238">
        <v>1509.2993996135001</v>
      </c>
      <c r="H86" s="314">
        <v>38121</v>
      </c>
      <c r="I86" s="314">
        <v>38121</v>
      </c>
      <c r="J86" s="314">
        <v>41780</v>
      </c>
      <c r="K86" s="245">
        <v>10</v>
      </c>
      <c r="L86" s="245">
        <v>0</v>
      </c>
    </row>
    <row r="87" spans="1:12" ht="17.100000000000001" customHeight="1" x14ac:dyDescent="0.25">
      <c r="A87" s="245">
        <v>70</v>
      </c>
      <c r="B87" s="245" t="s">
        <v>125</v>
      </c>
      <c r="C87" s="239" t="s">
        <v>189</v>
      </c>
      <c r="D87" s="238">
        <v>1310.3791835145</v>
      </c>
      <c r="E87" s="238">
        <v>1310.3791835145</v>
      </c>
      <c r="F87" s="238"/>
      <c r="G87" s="238">
        <v>1310.3791835145</v>
      </c>
      <c r="H87" s="314">
        <v>38350</v>
      </c>
      <c r="I87" s="314">
        <v>38350</v>
      </c>
      <c r="J87" s="314">
        <v>43290</v>
      </c>
      <c r="K87" s="245">
        <v>13</v>
      </c>
      <c r="L87" s="245">
        <v>4</v>
      </c>
    </row>
    <row r="88" spans="1:12" ht="17.100000000000001" customHeight="1" x14ac:dyDescent="0.25">
      <c r="A88" s="245">
        <v>71</v>
      </c>
      <c r="B88" s="245" t="s">
        <v>190</v>
      </c>
      <c r="C88" s="239" t="s">
        <v>191</v>
      </c>
      <c r="D88" s="238">
        <v>1730.1078646004999</v>
      </c>
      <c r="E88" s="238">
        <v>1730.1078646004999</v>
      </c>
      <c r="F88" s="238"/>
      <c r="G88" s="238">
        <v>1730.1078646004999</v>
      </c>
      <c r="H88" s="314">
        <v>38578</v>
      </c>
      <c r="I88" s="314">
        <v>38578</v>
      </c>
      <c r="J88" s="314">
        <v>42069</v>
      </c>
      <c r="K88" s="245">
        <v>9</v>
      </c>
      <c r="L88" s="245">
        <v>2</v>
      </c>
    </row>
    <row r="89" spans="1:12" ht="17.100000000000001" customHeight="1" x14ac:dyDescent="0.25">
      <c r="A89" s="245">
        <v>72</v>
      </c>
      <c r="B89" s="245" t="s">
        <v>192</v>
      </c>
      <c r="C89" s="239" t="s">
        <v>193</v>
      </c>
      <c r="D89" s="238">
        <v>1728.2661264880001</v>
      </c>
      <c r="E89" s="238">
        <v>1728.2661264880001</v>
      </c>
      <c r="F89" s="238"/>
      <c r="G89" s="238">
        <v>1728.2661264880001</v>
      </c>
      <c r="H89" s="314">
        <v>38507</v>
      </c>
      <c r="I89" s="314">
        <v>38650</v>
      </c>
      <c r="J89" s="314">
        <v>42069</v>
      </c>
      <c r="K89" s="245">
        <v>9</v>
      </c>
      <c r="L89" s="245">
        <v>9</v>
      </c>
    </row>
    <row r="90" spans="1:12" ht="17.100000000000001" customHeight="1" x14ac:dyDescent="0.25">
      <c r="A90" s="245">
        <v>73</v>
      </c>
      <c r="B90" s="245" t="s">
        <v>192</v>
      </c>
      <c r="C90" s="239" t="s">
        <v>194</v>
      </c>
      <c r="D90" s="238">
        <v>3415.2311459749999</v>
      </c>
      <c r="E90" s="238">
        <v>3415.2311459749999</v>
      </c>
      <c r="F90" s="238"/>
      <c r="G90" s="238">
        <v>3415.2311459749999</v>
      </c>
      <c r="H90" s="314">
        <v>40186</v>
      </c>
      <c r="I90" s="314">
        <v>40186</v>
      </c>
      <c r="J90" s="314">
        <v>43672</v>
      </c>
      <c r="K90" s="245">
        <v>9</v>
      </c>
      <c r="L90" s="245">
        <v>5</v>
      </c>
    </row>
    <row r="91" spans="1:12" ht="17.100000000000001" customHeight="1" x14ac:dyDescent="0.25">
      <c r="A91" s="245">
        <v>74</v>
      </c>
      <c r="B91" s="245" t="s">
        <v>192</v>
      </c>
      <c r="C91" s="239" t="s">
        <v>195</v>
      </c>
      <c r="D91" s="238">
        <v>285.92745950450001</v>
      </c>
      <c r="E91" s="238">
        <v>285.92745950450001</v>
      </c>
      <c r="F91" s="238"/>
      <c r="G91" s="238">
        <v>285.92745950450001</v>
      </c>
      <c r="H91" s="314">
        <v>38457</v>
      </c>
      <c r="I91" s="314">
        <v>38457</v>
      </c>
      <c r="J91" s="314">
        <v>43341</v>
      </c>
      <c r="K91" s="245">
        <v>12</v>
      </c>
      <c r="L91" s="245">
        <v>8</v>
      </c>
    </row>
    <row r="92" spans="1:12" ht="17.100000000000001" customHeight="1" x14ac:dyDescent="0.25">
      <c r="A92" s="245">
        <v>75</v>
      </c>
      <c r="B92" s="245" t="s">
        <v>192</v>
      </c>
      <c r="C92" s="239" t="s">
        <v>196</v>
      </c>
      <c r="D92" s="238">
        <v>2470.7747406264998</v>
      </c>
      <c r="E92" s="238">
        <v>2470.7747406264998</v>
      </c>
      <c r="F92" s="238"/>
      <c r="G92" s="238">
        <v>2470.7747406264998</v>
      </c>
      <c r="H92" s="314">
        <v>38290</v>
      </c>
      <c r="I92" s="314">
        <v>38404</v>
      </c>
      <c r="J92" s="314">
        <v>43341</v>
      </c>
      <c r="K92" s="245">
        <v>13</v>
      </c>
      <c r="L92" s="245">
        <v>10</v>
      </c>
    </row>
    <row r="93" spans="1:12" ht="17.100000000000001" customHeight="1" x14ac:dyDescent="0.25">
      <c r="A93" s="245">
        <v>76</v>
      </c>
      <c r="B93" s="245" t="s">
        <v>192</v>
      </c>
      <c r="C93" s="239" t="s">
        <v>197</v>
      </c>
      <c r="D93" s="238">
        <v>796.73495994949997</v>
      </c>
      <c r="E93" s="238">
        <v>796.73495994949997</v>
      </c>
      <c r="F93" s="238"/>
      <c r="G93" s="238">
        <v>796.73495994949997</v>
      </c>
      <c r="H93" s="314">
        <v>38596</v>
      </c>
      <c r="I93" s="314">
        <v>38714</v>
      </c>
      <c r="J93" s="314">
        <v>42384</v>
      </c>
      <c r="K93" s="245">
        <v>9</v>
      </c>
      <c r="L93" s="245">
        <v>4</v>
      </c>
    </row>
    <row r="94" spans="1:12" ht="17.100000000000001" customHeight="1" x14ac:dyDescent="0.25">
      <c r="A94" s="245">
        <v>77</v>
      </c>
      <c r="B94" s="245" t="s">
        <v>192</v>
      </c>
      <c r="C94" s="239" t="s">
        <v>198</v>
      </c>
      <c r="D94" s="238">
        <v>2638.6907829314996</v>
      </c>
      <c r="E94" s="238">
        <v>2638.6907829314996</v>
      </c>
      <c r="F94" s="238"/>
      <c r="G94" s="238">
        <v>2638.6907829314996</v>
      </c>
      <c r="H94" s="314">
        <v>38449</v>
      </c>
      <c r="I94" s="314">
        <v>38449</v>
      </c>
      <c r="J94" s="314">
        <v>43341</v>
      </c>
      <c r="K94" s="245">
        <v>12</v>
      </c>
      <c r="L94" s="245">
        <v>8</v>
      </c>
    </row>
    <row r="95" spans="1:12" ht="17.100000000000001" customHeight="1" x14ac:dyDescent="0.25">
      <c r="A95" s="245">
        <v>78</v>
      </c>
      <c r="B95" s="245" t="s">
        <v>192</v>
      </c>
      <c r="C95" s="239" t="s">
        <v>199</v>
      </c>
      <c r="D95" s="238">
        <v>204.98655432199999</v>
      </c>
      <c r="E95" s="238">
        <v>204.98655432199999</v>
      </c>
      <c r="F95" s="238"/>
      <c r="G95" s="238">
        <v>204.98655432199999</v>
      </c>
      <c r="H95" s="314">
        <v>38088</v>
      </c>
      <c r="I95" s="314">
        <v>38088</v>
      </c>
      <c r="J95" s="314">
        <v>41780</v>
      </c>
      <c r="K95" s="245">
        <v>10</v>
      </c>
      <c r="L95" s="245">
        <v>1</v>
      </c>
    </row>
    <row r="96" spans="1:12" ht="17.100000000000001" customHeight="1" x14ac:dyDescent="0.25">
      <c r="A96" s="245">
        <v>79</v>
      </c>
      <c r="B96" s="245" t="s">
        <v>192</v>
      </c>
      <c r="C96" s="239" t="s">
        <v>201</v>
      </c>
      <c r="D96" s="238">
        <v>5306.5651202629997</v>
      </c>
      <c r="E96" s="238">
        <v>5306.5651202629997</v>
      </c>
      <c r="F96" s="238"/>
      <c r="G96" s="238">
        <v>5306.5651202629997</v>
      </c>
      <c r="H96" s="314">
        <v>39588</v>
      </c>
      <c r="I96" s="314">
        <v>39272</v>
      </c>
      <c r="J96" s="314">
        <v>43341</v>
      </c>
      <c r="K96" s="245">
        <v>10</v>
      </c>
      <c r="L96" s="245">
        <v>3</v>
      </c>
    </row>
    <row r="97" spans="1:12" ht="17.100000000000001" customHeight="1" x14ac:dyDescent="0.25">
      <c r="A97" s="245">
        <v>80</v>
      </c>
      <c r="B97" s="245" t="s">
        <v>192</v>
      </c>
      <c r="C97" s="239" t="s">
        <v>202</v>
      </c>
      <c r="D97" s="238">
        <v>1843.3740205484999</v>
      </c>
      <c r="E97" s="238">
        <v>1843.3740205484999</v>
      </c>
      <c r="F97" s="238"/>
      <c r="G97" s="238">
        <v>1843.3740205484999</v>
      </c>
      <c r="H97" s="314">
        <v>38579</v>
      </c>
      <c r="I97" s="314">
        <v>39030</v>
      </c>
      <c r="J97" s="314">
        <v>42475</v>
      </c>
      <c r="K97" s="245">
        <v>10</v>
      </c>
      <c r="L97" s="245">
        <v>8</v>
      </c>
    </row>
    <row r="98" spans="1:12" ht="17.100000000000001" customHeight="1" x14ac:dyDescent="0.25">
      <c r="A98" s="245">
        <v>82</v>
      </c>
      <c r="B98" s="245" t="s">
        <v>192</v>
      </c>
      <c r="C98" s="239" t="s">
        <v>203</v>
      </c>
      <c r="D98" s="238">
        <v>185.977047333</v>
      </c>
      <c r="E98" s="238">
        <v>185.977047333</v>
      </c>
      <c r="F98" s="238"/>
      <c r="G98" s="238">
        <v>185.977047333</v>
      </c>
      <c r="H98" s="314">
        <v>38659</v>
      </c>
      <c r="I98" s="314">
        <v>38659</v>
      </c>
      <c r="J98" s="314">
        <v>42069</v>
      </c>
      <c r="K98" s="245">
        <v>9</v>
      </c>
      <c r="L98" s="245">
        <v>0</v>
      </c>
    </row>
    <row r="99" spans="1:12" ht="17.100000000000001" customHeight="1" x14ac:dyDescent="0.25">
      <c r="A99" s="245">
        <v>83</v>
      </c>
      <c r="B99" s="245" t="s">
        <v>192</v>
      </c>
      <c r="C99" s="239" t="s">
        <v>204</v>
      </c>
      <c r="D99" s="238">
        <v>56.465276180499998</v>
      </c>
      <c r="E99" s="238">
        <v>56.465276180499998</v>
      </c>
      <c r="F99" s="238"/>
      <c r="G99" s="238">
        <v>56.465276180499998</v>
      </c>
      <c r="H99" s="314">
        <v>38589</v>
      </c>
      <c r="I99" s="314">
        <v>38589</v>
      </c>
      <c r="J99" s="314">
        <v>43341</v>
      </c>
      <c r="K99" s="245">
        <v>12</v>
      </c>
      <c r="L99" s="245">
        <v>8</v>
      </c>
    </row>
    <row r="100" spans="1:12" ht="17.100000000000001" customHeight="1" x14ac:dyDescent="0.25">
      <c r="A100" s="245">
        <v>84</v>
      </c>
      <c r="B100" s="245" t="s">
        <v>192</v>
      </c>
      <c r="C100" s="239" t="s">
        <v>205</v>
      </c>
      <c r="D100" s="238">
        <v>1370.7090576299997</v>
      </c>
      <c r="E100" s="238">
        <v>1370.7090576299997</v>
      </c>
      <c r="F100" s="238"/>
      <c r="G100" s="238">
        <v>1370.7090576299997</v>
      </c>
      <c r="H100" s="314">
        <v>39114</v>
      </c>
      <c r="I100" s="314">
        <v>39114</v>
      </c>
      <c r="J100" s="314">
        <v>42475</v>
      </c>
      <c r="K100" s="245">
        <v>9</v>
      </c>
      <c r="L100" s="245">
        <v>1</v>
      </c>
    </row>
    <row r="101" spans="1:12" ht="17.100000000000001" customHeight="1" x14ac:dyDescent="0.25">
      <c r="A101" s="245">
        <v>87</v>
      </c>
      <c r="B101" s="245" t="s">
        <v>192</v>
      </c>
      <c r="C101" s="239" t="s">
        <v>206</v>
      </c>
      <c r="D101" s="238">
        <v>2827.8435461704998</v>
      </c>
      <c r="E101" s="238">
        <v>2827.8435461704998</v>
      </c>
      <c r="F101" s="238"/>
      <c r="G101" s="238">
        <v>2827.8435461704998</v>
      </c>
      <c r="H101" s="314">
        <v>38488</v>
      </c>
      <c r="I101" s="314">
        <v>38703</v>
      </c>
      <c r="J101" s="314">
        <v>42069</v>
      </c>
      <c r="K101" s="245">
        <v>9</v>
      </c>
      <c r="L101" s="245">
        <v>6</v>
      </c>
    </row>
    <row r="102" spans="1:12" ht="17.100000000000001" customHeight="1" x14ac:dyDescent="0.25">
      <c r="A102" s="245">
        <v>90</v>
      </c>
      <c r="B102" s="245" t="s">
        <v>192</v>
      </c>
      <c r="C102" s="239" t="s">
        <v>207</v>
      </c>
      <c r="D102" s="238">
        <v>569.04204783249997</v>
      </c>
      <c r="E102" s="238">
        <v>569.04204783249997</v>
      </c>
      <c r="F102" s="238"/>
      <c r="G102" s="238">
        <v>569.04204783249997</v>
      </c>
      <c r="H102" s="314">
        <v>38548</v>
      </c>
      <c r="I102" s="314">
        <v>38548</v>
      </c>
      <c r="J102" s="314">
        <v>42069</v>
      </c>
      <c r="K102" s="245">
        <v>9</v>
      </c>
      <c r="L102" s="245">
        <v>7</v>
      </c>
    </row>
    <row r="103" spans="1:12" ht="17.100000000000001" customHeight="1" x14ac:dyDescent="0.25">
      <c r="A103" s="245">
        <v>91</v>
      </c>
      <c r="B103" s="245" t="s">
        <v>192</v>
      </c>
      <c r="C103" s="239" t="s">
        <v>208</v>
      </c>
      <c r="D103" s="238">
        <v>862.27190101249994</v>
      </c>
      <c r="E103" s="238">
        <v>862.27190101249994</v>
      </c>
      <c r="F103" s="238"/>
      <c r="G103" s="238">
        <v>862.27190101249994</v>
      </c>
      <c r="H103" s="314">
        <v>38862</v>
      </c>
      <c r="I103" s="314">
        <v>38872</v>
      </c>
      <c r="J103" s="314">
        <v>43341</v>
      </c>
      <c r="K103" s="245">
        <v>12</v>
      </c>
      <c r="L103" s="245">
        <v>1</v>
      </c>
    </row>
    <row r="104" spans="1:12" ht="17.100000000000001" customHeight="1" x14ac:dyDescent="0.25">
      <c r="A104" s="245">
        <v>92</v>
      </c>
      <c r="B104" s="245" t="s">
        <v>192</v>
      </c>
      <c r="C104" s="239" t="s">
        <v>209</v>
      </c>
      <c r="D104" s="238">
        <v>1410.9014045774998</v>
      </c>
      <c r="E104" s="238">
        <v>1410.9014045774998</v>
      </c>
      <c r="F104" s="238"/>
      <c r="G104" s="238">
        <v>1410.9014045774998</v>
      </c>
      <c r="H104" s="314">
        <v>38510</v>
      </c>
      <c r="I104" s="314">
        <v>38700</v>
      </c>
      <c r="J104" s="314">
        <v>42384</v>
      </c>
      <c r="K104" s="245">
        <v>10</v>
      </c>
      <c r="L104" s="245">
        <v>4</v>
      </c>
    </row>
    <row r="105" spans="1:12" ht="17.100000000000001" customHeight="1" x14ac:dyDescent="0.25">
      <c r="A105" s="245">
        <v>93</v>
      </c>
      <c r="B105" s="245" t="s">
        <v>192</v>
      </c>
      <c r="C105" s="239" t="s">
        <v>210</v>
      </c>
      <c r="D105" s="238">
        <v>1399.9818791584999</v>
      </c>
      <c r="E105" s="238">
        <v>1399.9818791584999</v>
      </c>
      <c r="F105" s="238"/>
      <c r="G105" s="238">
        <v>1399.9818791584999</v>
      </c>
      <c r="H105" s="314">
        <v>38651</v>
      </c>
      <c r="I105" s="314">
        <v>38651</v>
      </c>
      <c r="J105" s="314">
        <v>43341</v>
      </c>
      <c r="K105" s="245">
        <v>12</v>
      </c>
      <c r="L105" s="245">
        <v>9</v>
      </c>
    </row>
    <row r="106" spans="1:12" ht="17.100000000000001" customHeight="1" x14ac:dyDescent="0.25">
      <c r="A106" s="245">
        <v>94</v>
      </c>
      <c r="B106" s="245" t="s">
        <v>192</v>
      </c>
      <c r="C106" s="239" t="s">
        <v>211</v>
      </c>
      <c r="D106" s="238">
        <v>619.02843280850004</v>
      </c>
      <c r="E106" s="238">
        <v>619.02843280850004</v>
      </c>
      <c r="F106" s="238"/>
      <c r="G106" s="238">
        <v>619.02843280850004</v>
      </c>
      <c r="H106" s="314">
        <v>38410</v>
      </c>
      <c r="I106" s="314">
        <v>38410</v>
      </c>
      <c r="J106" s="314">
        <v>42185</v>
      </c>
      <c r="K106" s="245">
        <v>10</v>
      </c>
      <c r="L106" s="245">
        <v>3</v>
      </c>
    </row>
    <row r="107" spans="1:12" ht="17.100000000000001" customHeight="1" x14ac:dyDescent="0.25">
      <c r="A107" s="245">
        <v>95</v>
      </c>
      <c r="B107" s="245" t="s">
        <v>129</v>
      </c>
      <c r="C107" s="239" t="s">
        <v>212</v>
      </c>
      <c r="D107" s="238">
        <v>256.55268868349998</v>
      </c>
      <c r="E107" s="238">
        <v>256.55268868349998</v>
      </c>
      <c r="F107" s="238"/>
      <c r="G107" s="238">
        <v>256.55268868349998</v>
      </c>
      <c r="H107" s="314">
        <v>38628</v>
      </c>
      <c r="I107" s="314">
        <v>38628</v>
      </c>
      <c r="J107" s="314">
        <v>42069</v>
      </c>
      <c r="K107" s="245">
        <v>9</v>
      </c>
      <c r="L107" s="245">
        <v>0</v>
      </c>
    </row>
    <row r="108" spans="1:12" ht="17.100000000000001" customHeight="1" x14ac:dyDescent="0.25">
      <c r="A108" s="245">
        <v>98</v>
      </c>
      <c r="B108" s="245" t="s">
        <v>129</v>
      </c>
      <c r="C108" s="239" t="s">
        <v>213</v>
      </c>
      <c r="D108" s="238">
        <v>163.755563653</v>
      </c>
      <c r="E108" s="238">
        <v>163.755563653</v>
      </c>
      <c r="F108" s="238"/>
      <c r="G108" s="238">
        <v>163.755563653</v>
      </c>
      <c r="H108" s="314">
        <v>38554</v>
      </c>
      <c r="I108" s="314">
        <v>38564</v>
      </c>
      <c r="J108" s="314">
        <v>42069</v>
      </c>
      <c r="K108" s="245">
        <v>9</v>
      </c>
      <c r="L108" s="245">
        <v>7</v>
      </c>
    </row>
    <row r="109" spans="1:12" ht="17.100000000000001" customHeight="1" x14ac:dyDescent="0.25">
      <c r="A109" s="245">
        <v>99</v>
      </c>
      <c r="B109" s="245" t="s">
        <v>129</v>
      </c>
      <c r="C109" s="239" t="s">
        <v>214</v>
      </c>
      <c r="D109" s="238">
        <v>1159.3053647669999</v>
      </c>
      <c r="E109" s="238">
        <v>1159.3053647669999</v>
      </c>
      <c r="F109" s="238"/>
      <c r="G109" s="238">
        <v>1159.3053647669999</v>
      </c>
      <c r="H109" s="314">
        <v>38512</v>
      </c>
      <c r="I109" s="314">
        <v>38562</v>
      </c>
      <c r="J109" s="314">
        <v>43279</v>
      </c>
      <c r="K109" s="245">
        <v>13</v>
      </c>
      <c r="L109" s="245">
        <v>0</v>
      </c>
    </row>
    <row r="110" spans="1:12" ht="17.100000000000001" customHeight="1" x14ac:dyDescent="0.25">
      <c r="A110" s="245">
        <v>100</v>
      </c>
      <c r="B110" s="245" t="s">
        <v>215</v>
      </c>
      <c r="C110" s="239" t="s">
        <v>216</v>
      </c>
      <c r="D110" s="238">
        <v>1874.5387439789999</v>
      </c>
      <c r="E110" s="238">
        <v>1874.5387439789999</v>
      </c>
      <c r="F110" s="238"/>
      <c r="G110" s="238">
        <v>1874.5387439789999</v>
      </c>
      <c r="H110" s="314">
        <v>38981</v>
      </c>
      <c r="I110" s="314">
        <v>39559</v>
      </c>
      <c r="J110" s="314">
        <v>43341</v>
      </c>
      <c r="K110" s="245">
        <v>11</v>
      </c>
      <c r="L110" s="245">
        <v>10</v>
      </c>
    </row>
    <row r="111" spans="1:12" ht="17.100000000000001" customHeight="1" x14ac:dyDescent="0.25">
      <c r="A111" s="245">
        <v>101</v>
      </c>
      <c r="B111" s="245" t="s">
        <v>215</v>
      </c>
      <c r="C111" s="239" t="s">
        <v>217</v>
      </c>
      <c r="D111" s="238">
        <v>1377.6233333554999</v>
      </c>
      <c r="E111" s="238">
        <v>1377.6233333554999</v>
      </c>
      <c r="F111" s="238"/>
      <c r="G111" s="238">
        <v>1377.6233333554999</v>
      </c>
      <c r="H111" s="314">
        <v>38837</v>
      </c>
      <c r="I111" s="314">
        <v>39958</v>
      </c>
      <c r="J111" s="314">
        <v>43572</v>
      </c>
      <c r="K111" s="245">
        <v>12</v>
      </c>
      <c r="L111" s="245">
        <v>6</v>
      </c>
    </row>
    <row r="112" spans="1:12" ht="17.100000000000001" customHeight="1" x14ac:dyDescent="0.25">
      <c r="A112" s="245">
        <v>102</v>
      </c>
      <c r="B112" s="245" t="s">
        <v>215</v>
      </c>
      <c r="C112" s="239" t="s">
        <v>218</v>
      </c>
      <c r="D112" s="238">
        <v>761.90920918199993</v>
      </c>
      <c r="E112" s="238">
        <v>761.90920918199993</v>
      </c>
      <c r="F112" s="238"/>
      <c r="G112" s="238">
        <v>761.90920918199993</v>
      </c>
      <c r="H112" s="314">
        <v>38945</v>
      </c>
      <c r="I112" s="314">
        <v>39060</v>
      </c>
      <c r="J112" s="314">
        <v>42626</v>
      </c>
      <c r="K112" s="245">
        <v>9</v>
      </c>
      <c r="L112" s="245">
        <v>11</v>
      </c>
    </row>
    <row r="113" spans="1:12" ht="17.100000000000001" customHeight="1" x14ac:dyDescent="0.25">
      <c r="A113" s="245">
        <v>103</v>
      </c>
      <c r="B113" s="245" t="s">
        <v>215</v>
      </c>
      <c r="C113" s="239" t="s">
        <v>219</v>
      </c>
      <c r="D113" s="238">
        <v>362.7474449115</v>
      </c>
      <c r="E113" s="238">
        <v>362.7474449115</v>
      </c>
      <c r="F113" s="238"/>
      <c r="G113" s="238">
        <v>362.7474449115</v>
      </c>
      <c r="H113" s="314">
        <v>38594</v>
      </c>
      <c r="I113" s="314">
        <v>38593</v>
      </c>
      <c r="J113" s="314">
        <v>42069</v>
      </c>
      <c r="K113" s="245">
        <v>9</v>
      </c>
      <c r="L113" s="245">
        <v>5</v>
      </c>
    </row>
    <row r="114" spans="1:12" ht="17.100000000000001" customHeight="1" x14ac:dyDescent="0.25">
      <c r="A114" s="245">
        <v>104</v>
      </c>
      <c r="B114" s="245" t="s">
        <v>215</v>
      </c>
      <c r="C114" s="239" t="s">
        <v>220</v>
      </c>
      <c r="D114" s="238">
        <v>5966.6369716194995</v>
      </c>
      <c r="E114" s="238">
        <v>5966.6369716194995</v>
      </c>
      <c r="F114" s="238"/>
      <c r="G114" s="238">
        <v>5966.6369716194995</v>
      </c>
      <c r="H114" s="314">
        <v>38562</v>
      </c>
      <c r="I114" s="314">
        <v>42782</v>
      </c>
      <c r="J114" s="314">
        <v>49947</v>
      </c>
      <c r="K114" s="245">
        <v>31</v>
      </c>
      <c r="L114" s="245">
        <v>0</v>
      </c>
    </row>
    <row r="115" spans="1:12" ht="17.100000000000001" customHeight="1" x14ac:dyDescent="0.25">
      <c r="A115" s="245">
        <v>105</v>
      </c>
      <c r="B115" s="245" t="s">
        <v>215</v>
      </c>
      <c r="C115" s="239" t="s">
        <v>545</v>
      </c>
      <c r="D115" s="238">
        <v>2478.3137404794998</v>
      </c>
      <c r="E115" s="238">
        <v>2478.3137404794998</v>
      </c>
      <c r="F115" s="238"/>
      <c r="G115" s="238">
        <v>2478.3137404794998</v>
      </c>
      <c r="H115" s="314">
        <v>38665</v>
      </c>
      <c r="I115" s="314">
        <v>38742</v>
      </c>
      <c r="J115" s="314">
        <v>43279</v>
      </c>
      <c r="K115" s="245">
        <v>12</v>
      </c>
      <c r="L115" s="245">
        <v>3</v>
      </c>
    </row>
    <row r="116" spans="1:12" ht="17.100000000000001" customHeight="1" x14ac:dyDescent="0.25">
      <c r="A116" s="384" t="s">
        <v>618</v>
      </c>
      <c r="B116" s="384"/>
      <c r="C116" s="384"/>
      <c r="D116" s="232">
        <f>SUM(D117:D133)</f>
        <v>38847.738621570992</v>
      </c>
      <c r="E116" s="232">
        <f>SUM(E117:E133)</f>
        <v>38847.738621570992</v>
      </c>
      <c r="F116" s="232"/>
      <c r="G116" s="232">
        <f>SUM(G117:G133)</f>
        <v>38847.738621570992</v>
      </c>
      <c r="H116" s="245"/>
      <c r="I116" s="245"/>
      <c r="J116" s="315"/>
      <c r="K116" s="245"/>
      <c r="L116" s="245"/>
    </row>
    <row r="117" spans="1:12" ht="17.100000000000001" customHeight="1" x14ac:dyDescent="0.25">
      <c r="A117" s="245">
        <v>106</v>
      </c>
      <c r="B117" s="245" t="s">
        <v>115</v>
      </c>
      <c r="C117" s="239" t="s">
        <v>222</v>
      </c>
      <c r="D117" s="238">
        <v>9674.2492315260006</v>
      </c>
      <c r="E117" s="238">
        <v>9674.2492315260006</v>
      </c>
      <c r="F117" s="238"/>
      <c r="G117" s="238">
        <v>9674.2492315260006</v>
      </c>
      <c r="H117" s="314">
        <v>39052</v>
      </c>
      <c r="I117" s="314">
        <v>39052</v>
      </c>
      <c r="J117" s="314">
        <v>43341</v>
      </c>
      <c r="K117" s="245">
        <v>11</v>
      </c>
      <c r="L117" s="245">
        <v>5</v>
      </c>
    </row>
    <row r="118" spans="1:12" ht="17.100000000000001" customHeight="1" x14ac:dyDescent="0.25">
      <c r="A118" s="245">
        <v>107</v>
      </c>
      <c r="B118" s="245" t="s">
        <v>117</v>
      </c>
      <c r="C118" s="239" t="s">
        <v>223</v>
      </c>
      <c r="D118" s="238">
        <v>612.87515980900002</v>
      </c>
      <c r="E118" s="238">
        <v>612.87515980900002</v>
      </c>
      <c r="F118" s="238"/>
      <c r="G118" s="238">
        <v>612.87515980900002</v>
      </c>
      <c r="H118" s="314">
        <v>39243</v>
      </c>
      <c r="I118" s="314">
        <v>39243</v>
      </c>
      <c r="J118" s="314">
        <v>43341</v>
      </c>
      <c r="K118" s="245">
        <v>10</v>
      </c>
      <c r="L118" s="245">
        <v>10</v>
      </c>
    </row>
    <row r="119" spans="1:12" ht="17.100000000000001" customHeight="1" x14ac:dyDescent="0.25">
      <c r="A119" s="245">
        <v>108</v>
      </c>
      <c r="B119" s="245" t="s">
        <v>125</v>
      </c>
      <c r="C119" s="239" t="s">
        <v>224</v>
      </c>
      <c r="D119" s="238">
        <v>564.88175139550003</v>
      </c>
      <c r="E119" s="238">
        <v>564.88175139550003</v>
      </c>
      <c r="F119" s="238"/>
      <c r="G119" s="238">
        <v>564.88175139550003</v>
      </c>
      <c r="H119" s="314">
        <v>38754</v>
      </c>
      <c r="I119" s="314">
        <v>38814</v>
      </c>
      <c r="J119" s="314">
        <v>42384</v>
      </c>
      <c r="K119" s="245">
        <v>9</v>
      </c>
      <c r="L119" s="245">
        <v>10</v>
      </c>
    </row>
    <row r="120" spans="1:12" ht="17.100000000000001" customHeight="1" x14ac:dyDescent="0.25">
      <c r="A120" s="245">
        <v>110</v>
      </c>
      <c r="B120" s="245" t="s">
        <v>192</v>
      </c>
      <c r="C120" s="239" t="s">
        <v>225</v>
      </c>
      <c r="D120" s="238">
        <v>481.90739969899994</v>
      </c>
      <c r="E120" s="238">
        <v>481.90739969899994</v>
      </c>
      <c r="F120" s="238"/>
      <c r="G120" s="238">
        <v>481.90739969899994</v>
      </c>
      <c r="H120" s="314">
        <v>39179</v>
      </c>
      <c r="I120" s="314">
        <v>39244</v>
      </c>
      <c r="J120" s="314">
        <v>42475</v>
      </c>
      <c r="K120" s="245">
        <v>9</v>
      </c>
      <c r="L120" s="245">
        <v>0</v>
      </c>
    </row>
    <row r="121" spans="1:12" ht="17.100000000000001" customHeight="1" x14ac:dyDescent="0.25">
      <c r="A121" s="245">
        <v>111</v>
      </c>
      <c r="B121" s="245" t="s">
        <v>192</v>
      </c>
      <c r="C121" s="239" t="s">
        <v>226</v>
      </c>
      <c r="D121" s="238">
        <v>1338.4537592030001</v>
      </c>
      <c r="E121" s="238">
        <v>1338.4537592030001</v>
      </c>
      <c r="F121" s="238"/>
      <c r="G121" s="238">
        <v>1338.4537592030001</v>
      </c>
      <c r="H121" s="314">
        <v>40040</v>
      </c>
      <c r="I121" s="314">
        <v>40049</v>
      </c>
      <c r="J121" s="314">
        <v>43672</v>
      </c>
      <c r="K121" s="245">
        <v>9</v>
      </c>
      <c r="L121" s="245">
        <v>5</v>
      </c>
    </row>
    <row r="122" spans="1:12" ht="17.100000000000001" customHeight="1" x14ac:dyDescent="0.25">
      <c r="A122" s="245">
        <v>112</v>
      </c>
      <c r="B122" s="245" t="s">
        <v>192</v>
      </c>
      <c r="C122" s="239" t="s">
        <v>227</v>
      </c>
      <c r="D122" s="238">
        <v>2249.4736756084999</v>
      </c>
      <c r="E122" s="238">
        <v>2249.4736756084999</v>
      </c>
      <c r="F122" s="238"/>
      <c r="G122" s="238">
        <v>2249.4736756084999</v>
      </c>
      <c r="H122" s="314">
        <v>38621</v>
      </c>
      <c r="I122" s="314">
        <v>40543</v>
      </c>
      <c r="J122" s="314">
        <v>43341</v>
      </c>
      <c r="K122" s="245">
        <v>12</v>
      </c>
      <c r="L122" s="245">
        <v>8</v>
      </c>
    </row>
    <row r="123" spans="1:12" ht="17.100000000000001" customHeight="1" x14ac:dyDescent="0.25">
      <c r="A123" s="245">
        <v>113</v>
      </c>
      <c r="B123" s="245" t="s">
        <v>192</v>
      </c>
      <c r="C123" s="239" t="s">
        <v>228</v>
      </c>
      <c r="D123" s="238">
        <v>1516.6888738375001</v>
      </c>
      <c r="E123" s="238">
        <v>1516.6888738375001</v>
      </c>
      <c r="F123" s="238"/>
      <c r="G123" s="238">
        <v>1516.6888738375001</v>
      </c>
      <c r="H123" s="314">
        <v>39357</v>
      </c>
      <c r="I123" s="314">
        <v>39357</v>
      </c>
      <c r="J123" s="314">
        <v>42881</v>
      </c>
      <c r="K123" s="245">
        <v>9</v>
      </c>
      <c r="L123" s="245">
        <v>7</v>
      </c>
    </row>
    <row r="124" spans="1:12" ht="17.100000000000001" customHeight="1" x14ac:dyDescent="0.25">
      <c r="A124" s="245">
        <v>114</v>
      </c>
      <c r="B124" s="245" t="s">
        <v>192</v>
      </c>
      <c r="C124" s="239" t="s">
        <v>229</v>
      </c>
      <c r="D124" s="238">
        <v>1856.8724713054999</v>
      </c>
      <c r="E124" s="238">
        <v>1856.8724713054999</v>
      </c>
      <c r="F124" s="238"/>
      <c r="G124" s="238">
        <v>1856.8724713054999</v>
      </c>
      <c r="H124" s="314">
        <v>38847</v>
      </c>
      <c r="I124" s="314">
        <v>38847</v>
      </c>
      <c r="J124" s="314">
        <v>43279</v>
      </c>
      <c r="K124" s="245">
        <v>11</v>
      </c>
      <c r="L124" s="245">
        <v>11</v>
      </c>
    </row>
    <row r="125" spans="1:12" ht="17.100000000000001" customHeight="1" x14ac:dyDescent="0.25">
      <c r="A125" s="245">
        <v>117</v>
      </c>
      <c r="B125" s="245" t="s">
        <v>192</v>
      </c>
      <c r="C125" s="239" t="s">
        <v>230</v>
      </c>
      <c r="D125" s="238">
        <v>5102.9210349534997</v>
      </c>
      <c r="E125" s="238">
        <v>5102.9210349534997</v>
      </c>
      <c r="F125" s="238"/>
      <c r="G125" s="238">
        <v>5102.9210349534997</v>
      </c>
      <c r="H125" s="314">
        <v>39091</v>
      </c>
      <c r="I125" s="314">
        <v>39419</v>
      </c>
      <c r="J125" s="314">
        <v>43049</v>
      </c>
      <c r="K125" s="245">
        <v>10</v>
      </c>
      <c r="L125" s="245">
        <v>7</v>
      </c>
    </row>
    <row r="126" spans="1:12" ht="17.100000000000001" customHeight="1" x14ac:dyDescent="0.25">
      <c r="A126" s="245">
        <v>118</v>
      </c>
      <c r="B126" s="245" t="s">
        <v>192</v>
      </c>
      <c r="C126" s="239" t="s">
        <v>231</v>
      </c>
      <c r="D126" s="238">
        <v>1598.8570699309998</v>
      </c>
      <c r="E126" s="238">
        <v>1598.8570699309998</v>
      </c>
      <c r="F126" s="238"/>
      <c r="G126" s="238">
        <v>1598.8570699309998</v>
      </c>
      <c r="H126" s="314">
        <v>39205</v>
      </c>
      <c r="I126" s="314">
        <v>39287</v>
      </c>
      <c r="J126" s="314">
        <v>42881</v>
      </c>
      <c r="K126" s="245">
        <v>9</v>
      </c>
      <c r="L126" s="245">
        <v>7</v>
      </c>
    </row>
    <row r="127" spans="1:12" ht="17.100000000000001" customHeight="1" x14ac:dyDescent="0.25">
      <c r="A127" s="245">
        <v>122</v>
      </c>
      <c r="B127" s="245" t="s">
        <v>129</v>
      </c>
      <c r="C127" s="239" t="s">
        <v>232</v>
      </c>
      <c r="D127" s="238">
        <v>314.48625333399997</v>
      </c>
      <c r="E127" s="238">
        <v>314.48625333399997</v>
      </c>
      <c r="F127" s="238"/>
      <c r="G127" s="238">
        <v>314.48625333399997</v>
      </c>
      <c r="H127" s="314">
        <v>38842</v>
      </c>
      <c r="I127" s="314">
        <v>38905</v>
      </c>
      <c r="J127" s="314">
        <v>42384</v>
      </c>
      <c r="K127" s="245">
        <v>9</v>
      </c>
      <c r="L127" s="245">
        <v>6</v>
      </c>
    </row>
    <row r="128" spans="1:12" ht="17.100000000000001" customHeight="1" x14ac:dyDescent="0.25">
      <c r="A128" s="245">
        <v>123</v>
      </c>
      <c r="B128" s="245" t="s">
        <v>129</v>
      </c>
      <c r="C128" s="239" t="s">
        <v>234</v>
      </c>
      <c r="D128" s="238">
        <v>115.78134247899999</v>
      </c>
      <c r="E128" s="238">
        <v>115.78134247899999</v>
      </c>
      <c r="F128" s="238"/>
      <c r="G128" s="238">
        <v>115.78134247899999</v>
      </c>
      <c r="H128" s="314">
        <v>38946</v>
      </c>
      <c r="I128" s="314">
        <v>39031</v>
      </c>
      <c r="J128" s="314">
        <v>42475</v>
      </c>
      <c r="K128" s="245">
        <v>9</v>
      </c>
      <c r="L128" s="245">
        <v>6</v>
      </c>
    </row>
    <row r="129" spans="1:12" ht="17.100000000000001" customHeight="1" x14ac:dyDescent="0.25">
      <c r="A129" s="245">
        <v>124</v>
      </c>
      <c r="B129" s="245" t="s">
        <v>129</v>
      </c>
      <c r="C129" s="239" t="s">
        <v>235</v>
      </c>
      <c r="D129" s="238">
        <v>2134.3310878120001</v>
      </c>
      <c r="E129" s="238">
        <v>2134.3310878120001</v>
      </c>
      <c r="F129" s="238"/>
      <c r="G129" s="238">
        <v>2134.3310878120001</v>
      </c>
      <c r="H129" s="314">
        <v>38922</v>
      </c>
      <c r="I129" s="314">
        <v>39077</v>
      </c>
      <c r="J129" s="314">
        <v>43111</v>
      </c>
      <c r="K129" s="245">
        <v>11</v>
      </c>
      <c r="L129" s="245">
        <v>3</v>
      </c>
    </row>
    <row r="130" spans="1:12" ht="17.100000000000001" customHeight="1" x14ac:dyDescent="0.25">
      <c r="A130" s="245">
        <v>126</v>
      </c>
      <c r="B130" s="245" t="s">
        <v>215</v>
      </c>
      <c r="C130" s="239" t="s">
        <v>236</v>
      </c>
      <c r="D130" s="238">
        <v>3562.4459790094998</v>
      </c>
      <c r="E130" s="238">
        <v>3562.4459790094998</v>
      </c>
      <c r="F130" s="238"/>
      <c r="G130" s="238">
        <v>3562.4459790094998</v>
      </c>
      <c r="H130" s="314">
        <v>38968</v>
      </c>
      <c r="I130" s="314">
        <v>39423</v>
      </c>
      <c r="J130" s="314">
        <v>43341</v>
      </c>
      <c r="K130" s="245">
        <v>11</v>
      </c>
      <c r="L130" s="245">
        <v>10</v>
      </c>
    </row>
    <row r="131" spans="1:12" ht="17.100000000000001" customHeight="1" x14ac:dyDescent="0.25">
      <c r="A131" s="245">
        <v>127</v>
      </c>
      <c r="B131" s="245" t="s">
        <v>215</v>
      </c>
      <c r="C131" s="239" t="s">
        <v>238</v>
      </c>
      <c r="D131" s="238">
        <v>3018.2301053959995</v>
      </c>
      <c r="E131" s="238">
        <v>3018.2301053959995</v>
      </c>
      <c r="F131" s="238"/>
      <c r="G131" s="238">
        <v>3018.2301053959995</v>
      </c>
      <c r="H131" s="314">
        <v>39214</v>
      </c>
      <c r="I131" s="314">
        <v>39279</v>
      </c>
      <c r="J131" s="314">
        <v>43341</v>
      </c>
      <c r="K131" s="245">
        <v>10</v>
      </c>
      <c r="L131" s="245">
        <v>11</v>
      </c>
    </row>
    <row r="132" spans="1:12" ht="17.100000000000001" customHeight="1" x14ac:dyDescent="0.25">
      <c r="A132" s="245">
        <v>128</v>
      </c>
      <c r="B132" s="245" t="s">
        <v>215</v>
      </c>
      <c r="C132" s="239" t="s">
        <v>239</v>
      </c>
      <c r="D132" s="238">
        <v>2730.7301304414996</v>
      </c>
      <c r="E132" s="238">
        <v>2730.7301304414996</v>
      </c>
      <c r="F132" s="238"/>
      <c r="G132" s="238">
        <v>2730.7301304414996</v>
      </c>
      <c r="H132" s="314">
        <v>38994</v>
      </c>
      <c r="I132" s="314">
        <v>39421</v>
      </c>
      <c r="J132" s="314">
        <v>43049</v>
      </c>
      <c r="K132" s="245">
        <v>11</v>
      </c>
      <c r="L132" s="245">
        <v>1</v>
      </c>
    </row>
    <row r="133" spans="1:12" ht="17.100000000000001" customHeight="1" x14ac:dyDescent="0.25">
      <c r="A133" s="245">
        <v>130</v>
      </c>
      <c r="B133" s="245" t="s">
        <v>215</v>
      </c>
      <c r="C133" s="239" t="s">
        <v>240</v>
      </c>
      <c r="D133" s="238">
        <v>1974.5532958305</v>
      </c>
      <c r="E133" s="238">
        <v>1974.5532958305</v>
      </c>
      <c r="F133" s="238"/>
      <c r="G133" s="238">
        <v>1974.5532958305</v>
      </c>
      <c r="H133" s="314">
        <v>38806</v>
      </c>
      <c r="I133" s="314">
        <v>40477</v>
      </c>
      <c r="J133" s="314">
        <v>46199</v>
      </c>
      <c r="K133" s="245">
        <v>19</v>
      </c>
      <c r="L133" s="245">
        <v>11</v>
      </c>
    </row>
    <row r="134" spans="1:12" ht="17.100000000000001" customHeight="1" x14ac:dyDescent="0.25">
      <c r="A134" s="384" t="s">
        <v>619</v>
      </c>
      <c r="B134" s="384"/>
      <c r="C134" s="384"/>
      <c r="D134" s="232">
        <f>SUM(D135:D143)</f>
        <v>6939.6749476724999</v>
      </c>
      <c r="E134" s="232">
        <f>SUM(E135:E143)</f>
        <v>6939.6749476724999</v>
      </c>
      <c r="F134" s="232"/>
      <c r="G134" s="232">
        <f>SUM(G135:G143)</f>
        <v>6939.6749476724999</v>
      </c>
      <c r="H134" s="314"/>
      <c r="I134" s="314"/>
      <c r="J134" s="314"/>
      <c r="K134" s="245"/>
      <c r="L134" s="245"/>
    </row>
    <row r="135" spans="1:12" ht="17.100000000000001" customHeight="1" x14ac:dyDescent="0.25">
      <c r="A135" s="245">
        <v>132</v>
      </c>
      <c r="B135" s="245" t="s">
        <v>591</v>
      </c>
      <c r="C135" s="239" t="s">
        <v>242</v>
      </c>
      <c r="D135" s="238">
        <v>298.67274278050002</v>
      </c>
      <c r="E135" s="238">
        <v>298.67274278050002</v>
      </c>
      <c r="F135" s="238"/>
      <c r="G135" s="238">
        <v>298.67274278050002</v>
      </c>
      <c r="H135" s="314">
        <v>39087</v>
      </c>
      <c r="I135" s="314">
        <v>39087</v>
      </c>
      <c r="J135" s="314">
        <v>44580</v>
      </c>
      <c r="K135" s="245">
        <v>14</v>
      </c>
      <c r="L135" s="245">
        <v>6</v>
      </c>
    </row>
    <row r="136" spans="1:12" ht="17.100000000000001" customHeight="1" x14ac:dyDescent="0.25">
      <c r="A136" s="245">
        <v>136</v>
      </c>
      <c r="B136" s="245" t="s">
        <v>125</v>
      </c>
      <c r="C136" s="239" t="s">
        <v>243</v>
      </c>
      <c r="D136" s="238">
        <v>93.518769316499984</v>
      </c>
      <c r="E136" s="238">
        <v>93.518769316499984</v>
      </c>
      <c r="F136" s="238"/>
      <c r="G136" s="238">
        <v>93.518769316499984</v>
      </c>
      <c r="H136" s="314">
        <v>39000</v>
      </c>
      <c r="I136" s="314">
        <v>39045</v>
      </c>
      <c r="J136" s="314">
        <v>42643</v>
      </c>
      <c r="K136" s="245">
        <v>9</v>
      </c>
      <c r="L136" s="245">
        <v>6</v>
      </c>
    </row>
    <row r="137" spans="1:12" ht="17.100000000000001" customHeight="1" x14ac:dyDescent="0.25">
      <c r="A137" s="245">
        <v>138</v>
      </c>
      <c r="B137" s="245" t="s">
        <v>129</v>
      </c>
      <c r="C137" s="239" t="s">
        <v>244</v>
      </c>
      <c r="D137" s="238">
        <v>756.17812833749997</v>
      </c>
      <c r="E137" s="238">
        <v>756.17812833749997</v>
      </c>
      <c r="F137" s="238"/>
      <c r="G137" s="238">
        <v>756.17812833749997</v>
      </c>
      <c r="H137" s="314">
        <v>39275</v>
      </c>
      <c r="I137" s="314">
        <v>39275</v>
      </c>
      <c r="J137" s="314">
        <v>42789</v>
      </c>
      <c r="K137" s="245">
        <v>9</v>
      </c>
      <c r="L137" s="245">
        <v>5</v>
      </c>
    </row>
    <row r="138" spans="1:12" ht="17.100000000000001" customHeight="1" x14ac:dyDescent="0.25">
      <c r="A138" s="245">
        <v>139</v>
      </c>
      <c r="B138" s="245" t="s">
        <v>129</v>
      </c>
      <c r="C138" s="239" t="s">
        <v>245</v>
      </c>
      <c r="D138" s="238">
        <v>208.796378428</v>
      </c>
      <c r="E138" s="238">
        <v>208.796378428</v>
      </c>
      <c r="F138" s="238"/>
      <c r="G138" s="238">
        <v>208.796378428</v>
      </c>
      <c r="H138" s="314">
        <v>40015</v>
      </c>
      <c r="I138" s="314">
        <v>40527</v>
      </c>
      <c r="J138" s="314">
        <v>43572</v>
      </c>
      <c r="K138" s="245">
        <v>9</v>
      </c>
      <c r="L138" s="245">
        <v>9</v>
      </c>
    </row>
    <row r="139" spans="1:12" ht="17.100000000000001" customHeight="1" x14ac:dyDescent="0.25">
      <c r="A139" s="245">
        <v>140</v>
      </c>
      <c r="B139" s="245" t="s">
        <v>129</v>
      </c>
      <c r="C139" s="239" t="s">
        <v>246</v>
      </c>
      <c r="D139" s="238">
        <v>496.22015106949993</v>
      </c>
      <c r="E139" s="238">
        <v>496.22015106949993</v>
      </c>
      <c r="F139" s="238"/>
      <c r="G139" s="238">
        <v>496.22015106949993</v>
      </c>
      <c r="H139" s="314">
        <v>40270</v>
      </c>
      <c r="I139" s="314">
        <v>40336</v>
      </c>
      <c r="J139" s="314">
        <v>46283</v>
      </c>
      <c r="K139" s="245">
        <v>16</v>
      </c>
      <c r="L139" s="245">
        <v>3</v>
      </c>
    </row>
    <row r="140" spans="1:12" ht="17.100000000000001" customHeight="1" x14ac:dyDescent="0.25">
      <c r="A140" s="245">
        <v>141</v>
      </c>
      <c r="B140" s="245" t="s">
        <v>129</v>
      </c>
      <c r="C140" s="239" t="s">
        <v>247</v>
      </c>
      <c r="D140" s="238">
        <v>281.89768367199997</v>
      </c>
      <c r="E140" s="238">
        <v>281.89768367199997</v>
      </c>
      <c r="F140" s="238"/>
      <c r="G140" s="238">
        <v>281.89768367199997</v>
      </c>
      <c r="H140" s="314">
        <v>39533</v>
      </c>
      <c r="I140" s="314">
        <v>39533</v>
      </c>
      <c r="J140" s="314">
        <v>43111</v>
      </c>
      <c r="K140" s="245">
        <v>9</v>
      </c>
      <c r="L140" s="245">
        <v>8</v>
      </c>
    </row>
    <row r="141" spans="1:12" ht="17.100000000000001" customHeight="1" x14ac:dyDescent="0.25">
      <c r="A141" s="245">
        <v>142</v>
      </c>
      <c r="B141" s="245" t="s">
        <v>215</v>
      </c>
      <c r="C141" s="239" t="s">
        <v>248</v>
      </c>
      <c r="D141" s="238">
        <v>1365.7325473219998</v>
      </c>
      <c r="E141" s="238">
        <v>1365.7325473219998</v>
      </c>
      <c r="F141" s="238"/>
      <c r="G141" s="238">
        <v>1365.7325473219998</v>
      </c>
      <c r="H141" s="314">
        <v>39539</v>
      </c>
      <c r="I141" s="314">
        <v>39681</v>
      </c>
      <c r="J141" s="314">
        <v>43279</v>
      </c>
      <c r="K141" s="245">
        <v>9</v>
      </c>
      <c r="L141" s="245">
        <v>11</v>
      </c>
    </row>
    <row r="142" spans="1:12" ht="17.100000000000001" customHeight="1" x14ac:dyDescent="0.25">
      <c r="A142" s="245">
        <v>143</v>
      </c>
      <c r="B142" s="245" t="s">
        <v>215</v>
      </c>
      <c r="C142" s="239" t="s">
        <v>249</v>
      </c>
      <c r="D142" s="238">
        <v>1680.5220246374997</v>
      </c>
      <c r="E142" s="238">
        <v>1680.5220246374997</v>
      </c>
      <c r="F142" s="238"/>
      <c r="G142" s="238">
        <v>1680.5220246374997</v>
      </c>
      <c r="H142" s="314">
        <v>39149</v>
      </c>
      <c r="I142" s="314">
        <v>39353</v>
      </c>
      <c r="J142" s="314">
        <v>43341</v>
      </c>
      <c r="K142" s="245">
        <v>11</v>
      </c>
      <c r="L142" s="245">
        <v>4</v>
      </c>
    </row>
    <row r="143" spans="1:12" ht="17.100000000000001" customHeight="1" x14ac:dyDescent="0.25">
      <c r="A143" s="245">
        <v>144</v>
      </c>
      <c r="B143" s="245" t="s">
        <v>215</v>
      </c>
      <c r="C143" s="239" t="s">
        <v>250</v>
      </c>
      <c r="D143" s="238">
        <v>1758.1365221089998</v>
      </c>
      <c r="E143" s="238">
        <v>1758.1365221089998</v>
      </c>
      <c r="F143" s="238"/>
      <c r="G143" s="238">
        <v>1758.1365221089998</v>
      </c>
      <c r="H143" s="314">
        <v>38954</v>
      </c>
      <c r="I143" s="314">
        <v>39191</v>
      </c>
      <c r="J143" s="314">
        <v>43341</v>
      </c>
      <c r="K143" s="245">
        <v>11</v>
      </c>
      <c r="L143" s="245">
        <v>10</v>
      </c>
    </row>
    <row r="144" spans="1:12" ht="17.100000000000001" customHeight="1" x14ac:dyDescent="0.25">
      <c r="A144" s="384" t="s">
        <v>620</v>
      </c>
      <c r="B144" s="384"/>
      <c r="C144" s="384"/>
      <c r="D144" s="232">
        <f>SUM(D145:D165)</f>
        <v>70716.633541284507</v>
      </c>
      <c r="E144" s="232">
        <f>SUM(E145:E165)</f>
        <v>70716.633541284507</v>
      </c>
      <c r="F144" s="232"/>
      <c r="G144" s="232">
        <f>SUM(G145:G165)</f>
        <v>70716.633541284507</v>
      </c>
      <c r="H144" s="314"/>
      <c r="I144" s="314"/>
      <c r="J144" s="314"/>
      <c r="K144" s="245"/>
      <c r="L144" s="245"/>
    </row>
    <row r="145" spans="1:12" ht="17.100000000000001" customHeight="1" x14ac:dyDescent="0.25">
      <c r="A145" s="245">
        <v>146</v>
      </c>
      <c r="B145" s="245" t="s">
        <v>144</v>
      </c>
      <c r="C145" s="239" t="s">
        <v>251</v>
      </c>
      <c r="D145" s="238">
        <v>5865.7813699924991</v>
      </c>
      <c r="E145" s="238">
        <v>5865.7813699924991</v>
      </c>
      <c r="F145" s="238"/>
      <c r="G145" s="238">
        <v>5865.7813699924991</v>
      </c>
      <c r="H145" s="314">
        <v>41197</v>
      </c>
      <c r="I145" s="314">
        <v>41968</v>
      </c>
      <c r="J145" s="314">
        <v>52096</v>
      </c>
      <c r="K145" s="245">
        <v>29</v>
      </c>
      <c r="L145" s="245">
        <v>5</v>
      </c>
    </row>
    <row r="146" spans="1:12" ht="17.100000000000001" customHeight="1" x14ac:dyDescent="0.25">
      <c r="A146" s="245">
        <v>147</v>
      </c>
      <c r="B146" s="245" t="s">
        <v>180</v>
      </c>
      <c r="C146" s="239" t="s">
        <v>252</v>
      </c>
      <c r="D146" s="238">
        <v>2509.7673840139996</v>
      </c>
      <c r="E146" s="238">
        <v>2509.7673840139996</v>
      </c>
      <c r="F146" s="238"/>
      <c r="G146" s="238">
        <v>2509.7673840139996</v>
      </c>
      <c r="H146" s="314">
        <v>40008</v>
      </c>
      <c r="I146" s="314">
        <v>40008</v>
      </c>
      <c r="J146" s="314">
        <v>43572</v>
      </c>
      <c r="K146" s="245">
        <v>9</v>
      </c>
      <c r="L146" s="245">
        <v>6</v>
      </c>
    </row>
    <row r="147" spans="1:12" ht="17.100000000000001" customHeight="1" x14ac:dyDescent="0.25">
      <c r="A147" s="245">
        <v>148</v>
      </c>
      <c r="B147" s="245" t="s">
        <v>253</v>
      </c>
      <c r="C147" s="239" t="s">
        <v>918</v>
      </c>
      <c r="D147" s="238">
        <v>1513.1450654099999</v>
      </c>
      <c r="E147" s="238">
        <v>1513.1450654099999</v>
      </c>
      <c r="F147" s="238"/>
      <c r="G147" s="238">
        <v>1513.1450654099999</v>
      </c>
      <c r="H147" s="314">
        <v>39282</v>
      </c>
      <c r="I147" s="314">
        <v>39282</v>
      </c>
      <c r="J147" s="314">
        <v>43672</v>
      </c>
      <c r="K147" s="245">
        <v>11</v>
      </c>
      <c r="L147" s="245">
        <v>10</v>
      </c>
    </row>
    <row r="148" spans="1:12" ht="17.100000000000001" customHeight="1" x14ac:dyDescent="0.25">
      <c r="A148" s="245">
        <v>149</v>
      </c>
      <c r="B148" s="245" t="s">
        <v>253</v>
      </c>
      <c r="C148" s="239" t="s">
        <v>919</v>
      </c>
      <c r="D148" s="238">
        <v>2556.4263408749998</v>
      </c>
      <c r="E148" s="238">
        <v>2556.4263408749998</v>
      </c>
      <c r="F148" s="238"/>
      <c r="G148" s="238">
        <v>2556.4263408749998</v>
      </c>
      <c r="H148" s="314">
        <v>39087</v>
      </c>
      <c r="I148" s="314">
        <v>39086</v>
      </c>
      <c r="J148" s="314">
        <v>43290</v>
      </c>
      <c r="K148" s="245">
        <v>10</v>
      </c>
      <c r="L148" s="245">
        <v>10</v>
      </c>
    </row>
    <row r="149" spans="1:12" ht="17.100000000000001" customHeight="1" x14ac:dyDescent="0.25">
      <c r="A149" s="245">
        <v>150</v>
      </c>
      <c r="B149" s="245" t="s">
        <v>253</v>
      </c>
      <c r="C149" s="239" t="s">
        <v>920</v>
      </c>
      <c r="D149" s="238">
        <v>2077.0435664439997</v>
      </c>
      <c r="E149" s="238">
        <v>2077.0435664439997</v>
      </c>
      <c r="F149" s="238"/>
      <c r="G149" s="238">
        <v>2077.0435664439997</v>
      </c>
      <c r="H149" s="314">
        <v>39273</v>
      </c>
      <c r="I149" s="314">
        <v>40479</v>
      </c>
      <c r="J149" s="314">
        <v>46346</v>
      </c>
      <c r="K149" s="245">
        <v>19</v>
      </c>
      <c r="L149" s="245">
        <v>2</v>
      </c>
    </row>
    <row r="150" spans="1:12" ht="17.100000000000001" customHeight="1" x14ac:dyDescent="0.25">
      <c r="A150" s="245">
        <v>151</v>
      </c>
      <c r="B150" s="245" t="s">
        <v>129</v>
      </c>
      <c r="C150" s="239" t="s">
        <v>254</v>
      </c>
      <c r="D150" s="238">
        <v>2722.9844805569996</v>
      </c>
      <c r="E150" s="238">
        <v>2722.9844805569996</v>
      </c>
      <c r="F150" s="238"/>
      <c r="G150" s="238">
        <v>2722.9844805569996</v>
      </c>
      <c r="H150" s="314">
        <v>40556</v>
      </c>
      <c r="I150" s="314">
        <v>41139</v>
      </c>
      <c r="J150" s="314">
        <v>46371</v>
      </c>
      <c r="K150" s="245">
        <v>15</v>
      </c>
      <c r="L150" s="245">
        <v>4</v>
      </c>
    </row>
    <row r="151" spans="1:12" ht="17.100000000000001" customHeight="1" x14ac:dyDescent="0.25">
      <c r="A151" s="245">
        <v>152</v>
      </c>
      <c r="B151" s="245" t="s">
        <v>129</v>
      </c>
      <c r="C151" s="239" t="s">
        <v>255</v>
      </c>
      <c r="D151" s="238">
        <v>1826.783399463</v>
      </c>
      <c r="E151" s="238">
        <v>1826.783399463</v>
      </c>
      <c r="F151" s="238"/>
      <c r="G151" s="238">
        <v>1826.783399463</v>
      </c>
      <c r="H151" s="314">
        <v>39784</v>
      </c>
      <c r="I151" s="314">
        <v>40553</v>
      </c>
      <c r="J151" s="314">
        <v>46283</v>
      </c>
      <c r="K151" s="245">
        <v>17</v>
      </c>
      <c r="L151" s="245">
        <v>8</v>
      </c>
    </row>
    <row r="152" spans="1:12" ht="17.100000000000001" customHeight="1" x14ac:dyDescent="0.25">
      <c r="A152" s="245">
        <v>156</v>
      </c>
      <c r="B152" s="245" t="s">
        <v>192</v>
      </c>
      <c r="C152" s="239" t="s">
        <v>256</v>
      </c>
      <c r="D152" s="238">
        <v>4259.3724722725001</v>
      </c>
      <c r="E152" s="238">
        <v>4259.3724722725001</v>
      </c>
      <c r="F152" s="238"/>
      <c r="G152" s="238">
        <v>4259.3724722725001</v>
      </c>
      <c r="H152" s="314">
        <v>39871</v>
      </c>
      <c r="I152" s="314">
        <v>40462</v>
      </c>
      <c r="J152" s="314">
        <v>46213</v>
      </c>
      <c r="K152" s="245">
        <v>17</v>
      </c>
      <c r="L152" s="245">
        <v>0</v>
      </c>
    </row>
    <row r="153" spans="1:12" ht="17.100000000000001" customHeight="1" x14ac:dyDescent="0.25">
      <c r="A153" s="245">
        <v>157</v>
      </c>
      <c r="B153" s="245" t="s">
        <v>192</v>
      </c>
      <c r="C153" s="239" t="s">
        <v>257</v>
      </c>
      <c r="D153" s="238">
        <v>9116.8312251885</v>
      </c>
      <c r="E153" s="238">
        <v>9116.8312251885</v>
      </c>
      <c r="F153" s="238"/>
      <c r="G153" s="238">
        <v>9116.8312251885</v>
      </c>
      <c r="H153" s="314">
        <v>40150</v>
      </c>
      <c r="I153" s="314">
        <v>40232</v>
      </c>
      <c r="J153" s="314">
        <v>46353</v>
      </c>
      <c r="K153" s="245">
        <v>16</v>
      </c>
      <c r="L153" s="245">
        <v>9</v>
      </c>
    </row>
    <row r="154" spans="1:12" ht="17.100000000000001" customHeight="1" x14ac:dyDescent="0.25">
      <c r="A154" s="245">
        <v>158</v>
      </c>
      <c r="B154" s="245" t="s">
        <v>192</v>
      </c>
      <c r="C154" s="239" t="s">
        <v>258</v>
      </c>
      <c r="D154" s="238">
        <v>930.67750748499986</v>
      </c>
      <c r="E154" s="238">
        <v>930.67750748499986</v>
      </c>
      <c r="F154" s="238"/>
      <c r="G154" s="238">
        <v>930.67750748499986</v>
      </c>
      <c r="H154" s="314">
        <v>39058</v>
      </c>
      <c r="I154" s="314">
        <v>39058</v>
      </c>
      <c r="J154" s="314">
        <v>42643</v>
      </c>
      <c r="K154" s="245">
        <v>8</v>
      </c>
      <c r="L154" s="245">
        <v>9</v>
      </c>
    </row>
    <row r="155" spans="1:12" ht="17.100000000000001" customHeight="1" x14ac:dyDescent="0.25">
      <c r="A155" s="245">
        <v>159</v>
      </c>
      <c r="B155" s="245" t="s">
        <v>192</v>
      </c>
      <c r="C155" s="239" t="s">
        <v>259</v>
      </c>
      <c r="D155" s="238">
        <v>53.846974181</v>
      </c>
      <c r="E155" s="238">
        <v>53.846974181</v>
      </c>
      <c r="F155" s="238"/>
      <c r="G155" s="238">
        <v>53.846974181</v>
      </c>
      <c r="H155" s="314">
        <v>39317</v>
      </c>
      <c r="I155" s="314">
        <v>39317</v>
      </c>
      <c r="J155" s="314">
        <v>42475</v>
      </c>
      <c r="K155" s="245">
        <v>8</v>
      </c>
      <c r="L155" s="245">
        <v>6</v>
      </c>
    </row>
    <row r="156" spans="1:12" s="80" customFormat="1" ht="17.100000000000001" customHeight="1" x14ac:dyDescent="0.25">
      <c r="A156" s="245">
        <v>160</v>
      </c>
      <c r="B156" s="245" t="s">
        <v>192</v>
      </c>
      <c r="C156" s="239" t="s">
        <v>260</v>
      </c>
      <c r="D156" s="238">
        <v>294.59985487899996</v>
      </c>
      <c r="E156" s="238">
        <v>294.59985487899996</v>
      </c>
      <c r="F156" s="238"/>
      <c r="G156" s="238">
        <v>294.59985487899996</v>
      </c>
      <c r="H156" s="314">
        <v>39190</v>
      </c>
      <c r="I156" s="314">
        <v>39190</v>
      </c>
      <c r="J156" s="314">
        <v>42475</v>
      </c>
      <c r="K156" s="245">
        <v>8</v>
      </c>
      <c r="L156" s="245">
        <v>6</v>
      </c>
    </row>
    <row r="157" spans="1:12" ht="17.100000000000001" customHeight="1" x14ac:dyDescent="0.25">
      <c r="A157" s="245">
        <v>161</v>
      </c>
      <c r="B157" s="245" t="s">
        <v>192</v>
      </c>
      <c r="C157" s="239" t="s">
        <v>261</v>
      </c>
      <c r="D157" s="238">
        <v>520.35857299249994</v>
      </c>
      <c r="E157" s="238">
        <v>520.35857299249994</v>
      </c>
      <c r="F157" s="238"/>
      <c r="G157" s="238">
        <v>520.35857299249994</v>
      </c>
      <c r="H157" s="314">
        <v>39279</v>
      </c>
      <c r="I157" s="314">
        <v>39358</v>
      </c>
      <c r="J157" s="314">
        <v>43279</v>
      </c>
      <c r="K157" s="245">
        <v>10</v>
      </c>
      <c r="L157" s="245">
        <v>9</v>
      </c>
    </row>
    <row r="158" spans="1:12" ht="17.100000000000001" customHeight="1" x14ac:dyDescent="0.25">
      <c r="A158" s="245">
        <v>162</v>
      </c>
      <c r="B158" s="245" t="s">
        <v>192</v>
      </c>
      <c r="C158" s="239" t="s">
        <v>262</v>
      </c>
      <c r="D158" s="238">
        <v>267.80666973500001</v>
      </c>
      <c r="E158" s="238">
        <v>267.80666973500001</v>
      </c>
      <c r="F158" s="238"/>
      <c r="G158" s="238">
        <v>267.80666973500001</v>
      </c>
      <c r="H158" s="314">
        <v>39583</v>
      </c>
      <c r="I158" s="314">
        <v>39619</v>
      </c>
      <c r="J158" s="314">
        <v>43279</v>
      </c>
      <c r="K158" s="245">
        <v>9</v>
      </c>
      <c r="L158" s="245">
        <v>11</v>
      </c>
    </row>
    <row r="159" spans="1:12" ht="17.100000000000001" customHeight="1" x14ac:dyDescent="0.25">
      <c r="A159" s="245">
        <v>163</v>
      </c>
      <c r="B159" s="245" t="s">
        <v>129</v>
      </c>
      <c r="C159" s="239" t="s">
        <v>263</v>
      </c>
      <c r="D159" s="238">
        <v>506.19788003949992</v>
      </c>
      <c r="E159" s="238">
        <v>506.19788003949992</v>
      </c>
      <c r="F159" s="238"/>
      <c r="G159" s="238">
        <v>506.19788003949992</v>
      </c>
      <c r="H159" s="314">
        <v>39162</v>
      </c>
      <c r="I159" s="314">
        <v>39162</v>
      </c>
      <c r="J159" s="314">
        <v>42475</v>
      </c>
      <c r="K159" s="245">
        <v>9</v>
      </c>
      <c r="L159" s="245">
        <v>0</v>
      </c>
    </row>
    <row r="160" spans="1:12" ht="17.100000000000001" customHeight="1" x14ac:dyDescent="0.25">
      <c r="A160" s="245">
        <v>164</v>
      </c>
      <c r="B160" s="245" t="s">
        <v>129</v>
      </c>
      <c r="C160" s="239" t="s">
        <v>264</v>
      </c>
      <c r="D160" s="238">
        <v>6027.4833705954998</v>
      </c>
      <c r="E160" s="238">
        <v>6027.4833705954998</v>
      </c>
      <c r="F160" s="238"/>
      <c r="G160" s="238">
        <v>6027.4833705954998</v>
      </c>
      <c r="H160" s="314">
        <v>40739</v>
      </c>
      <c r="I160" s="314">
        <v>41465</v>
      </c>
      <c r="J160" s="314">
        <v>46366</v>
      </c>
      <c r="K160" s="245">
        <v>15</v>
      </c>
      <c r="L160" s="245">
        <v>4</v>
      </c>
    </row>
    <row r="161" spans="1:12" ht="17.100000000000001" customHeight="1" x14ac:dyDescent="0.25">
      <c r="A161" s="245">
        <v>165</v>
      </c>
      <c r="B161" s="245" t="s">
        <v>125</v>
      </c>
      <c r="C161" s="239" t="s">
        <v>265</v>
      </c>
      <c r="D161" s="238">
        <v>1064.776559484</v>
      </c>
      <c r="E161" s="238">
        <v>1064.776559484</v>
      </c>
      <c r="F161" s="238"/>
      <c r="G161" s="238">
        <v>1064.776559484</v>
      </c>
      <c r="H161" s="314">
        <v>39476</v>
      </c>
      <c r="I161" s="314">
        <v>39476</v>
      </c>
      <c r="J161" s="314">
        <v>43111</v>
      </c>
      <c r="K161" s="245">
        <v>9</v>
      </c>
      <c r="L161" s="245">
        <v>11</v>
      </c>
    </row>
    <row r="162" spans="1:12" ht="17.100000000000001" customHeight="1" x14ac:dyDescent="0.25">
      <c r="A162" s="245">
        <v>166</v>
      </c>
      <c r="B162" s="245" t="s">
        <v>215</v>
      </c>
      <c r="C162" s="239" t="s">
        <v>266</v>
      </c>
      <c r="D162" s="238">
        <v>1077.8257409370001</v>
      </c>
      <c r="E162" s="238">
        <v>1077.8257409370001</v>
      </c>
      <c r="F162" s="238"/>
      <c r="G162" s="238">
        <v>1077.8257409370001</v>
      </c>
      <c r="H162" s="314">
        <v>39395</v>
      </c>
      <c r="I162" s="314">
        <v>40203</v>
      </c>
      <c r="J162" s="314">
        <v>46293</v>
      </c>
      <c r="K162" s="245">
        <v>18</v>
      </c>
      <c r="L162" s="245">
        <v>7</v>
      </c>
    </row>
    <row r="163" spans="1:12" ht="17.100000000000001" customHeight="1" x14ac:dyDescent="0.25">
      <c r="A163" s="245">
        <v>167</v>
      </c>
      <c r="B163" s="245" t="s">
        <v>115</v>
      </c>
      <c r="C163" s="239" t="s">
        <v>267</v>
      </c>
      <c r="D163" s="238">
        <v>24428.272781219996</v>
      </c>
      <c r="E163" s="238">
        <v>24428.272781219996</v>
      </c>
      <c r="F163" s="238"/>
      <c r="G163" s="238">
        <v>24428.272781219996</v>
      </c>
      <c r="H163" s="314">
        <v>40184</v>
      </c>
      <c r="I163" s="314">
        <v>40184</v>
      </c>
      <c r="J163" s="314">
        <v>45548</v>
      </c>
      <c r="K163" s="245">
        <v>14</v>
      </c>
      <c r="L163" s="245">
        <v>5</v>
      </c>
    </row>
    <row r="164" spans="1:12" ht="17.100000000000001" customHeight="1" x14ac:dyDescent="0.25">
      <c r="A164" s="245">
        <v>168</v>
      </c>
      <c r="B164" s="245" t="s">
        <v>215</v>
      </c>
      <c r="C164" s="239" t="s">
        <v>268</v>
      </c>
      <c r="D164" s="238">
        <v>2118.5984807185</v>
      </c>
      <c r="E164" s="238">
        <v>2118.5984807185</v>
      </c>
      <c r="F164" s="238"/>
      <c r="G164" s="238">
        <v>2118.5984807185</v>
      </c>
      <c r="H164" s="314">
        <v>39286</v>
      </c>
      <c r="I164" s="314">
        <v>39286</v>
      </c>
      <c r="J164" s="314">
        <v>42881</v>
      </c>
      <c r="K164" s="245">
        <v>9</v>
      </c>
      <c r="L164" s="245">
        <v>5</v>
      </c>
    </row>
    <row r="165" spans="1:12" ht="17.100000000000001" customHeight="1" x14ac:dyDescent="0.25">
      <c r="A165" s="245">
        <v>170</v>
      </c>
      <c r="B165" s="245" t="s">
        <v>125</v>
      </c>
      <c r="C165" s="239" t="s">
        <v>269</v>
      </c>
      <c r="D165" s="238">
        <v>978.05384480099997</v>
      </c>
      <c r="E165" s="238">
        <v>978.05384480099997</v>
      </c>
      <c r="F165" s="238"/>
      <c r="G165" s="238">
        <v>978.05384480099997</v>
      </c>
      <c r="H165" s="314">
        <v>40893</v>
      </c>
      <c r="I165" s="314">
        <v>41040</v>
      </c>
      <c r="J165" s="314">
        <v>46129</v>
      </c>
      <c r="K165" s="245">
        <v>13</v>
      </c>
      <c r="L165" s="245">
        <v>11</v>
      </c>
    </row>
    <row r="166" spans="1:12" ht="17.100000000000001" customHeight="1" x14ac:dyDescent="0.25">
      <c r="A166" s="384" t="s">
        <v>621</v>
      </c>
      <c r="B166" s="384"/>
      <c r="C166" s="384"/>
      <c r="D166" s="232">
        <f>SUM(D167:D190)</f>
        <v>230032.90382708344</v>
      </c>
      <c r="E166" s="232">
        <f>SUM(E167:E190)</f>
        <v>230032.90382708344</v>
      </c>
      <c r="F166" s="232"/>
      <c r="G166" s="232">
        <f>SUM(G167:G190)</f>
        <v>230032.90382708344</v>
      </c>
      <c r="H166" s="314"/>
      <c r="I166" s="314"/>
      <c r="J166" s="314"/>
      <c r="K166" s="245"/>
      <c r="L166" s="245"/>
    </row>
    <row r="167" spans="1:12" ht="17.100000000000001" customHeight="1" x14ac:dyDescent="0.25">
      <c r="A167" s="245">
        <v>171</v>
      </c>
      <c r="B167" s="245" t="s">
        <v>115</v>
      </c>
      <c r="C167" s="239" t="s">
        <v>270</v>
      </c>
      <c r="D167" s="238">
        <v>100979.46795835799</v>
      </c>
      <c r="E167" s="238">
        <v>100979.46795835799</v>
      </c>
      <c r="F167" s="238"/>
      <c r="G167" s="238">
        <v>100979.46795835799</v>
      </c>
      <c r="H167" s="314">
        <v>42642</v>
      </c>
      <c r="I167" s="314">
        <v>43220</v>
      </c>
      <c r="J167" s="314">
        <v>49948</v>
      </c>
      <c r="K167" s="245">
        <v>19</v>
      </c>
      <c r="L167" s="245">
        <v>11</v>
      </c>
    </row>
    <row r="168" spans="1:12" ht="17.100000000000001" customHeight="1" x14ac:dyDescent="0.25">
      <c r="A168" s="245">
        <v>176</v>
      </c>
      <c r="B168" s="245" t="s">
        <v>125</v>
      </c>
      <c r="C168" s="239" t="s">
        <v>271</v>
      </c>
      <c r="D168" s="238">
        <v>1408.5806778945</v>
      </c>
      <c r="E168" s="238">
        <v>1408.5806778945</v>
      </c>
      <c r="F168" s="238"/>
      <c r="G168" s="238">
        <v>1408.5806778945</v>
      </c>
      <c r="H168" s="314">
        <v>41202</v>
      </c>
      <c r="I168" s="314">
        <v>41404</v>
      </c>
      <c r="J168" s="314">
        <v>46311</v>
      </c>
      <c r="K168" s="245">
        <v>13</v>
      </c>
      <c r="L168" s="245">
        <v>10</v>
      </c>
    </row>
    <row r="169" spans="1:12" ht="17.100000000000001" customHeight="1" x14ac:dyDescent="0.25">
      <c r="A169" s="245">
        <v>177</v>
      </c>
      <c r="B169" s="245" t="s">
        <v>125</v>
      </c>
      <c r="C169" s="239" t="s">
        <v>272</v>
      </c>
      <c r="D169" s="238">
        <v>116.645916211</v>
      </c>
      <c r="E169" s="238">
        <v>116.645916211</v>
      </c>
      <c r="F169" s="238"/>
      <c r="G169" s="238">
        <v>116.645916211</v>
      </c>
      <c r="H169" s="314">
        <v>40297</v>
      </c>
      <c r="I169" s="314">
        <v>40296</v>
      </c>
      <c r="J169" s="314">
        <v>46283</v>
      </c>
      <c r="K169" s="245">
        <v>16</v>
      </c>
      <c r="L169" s="245">
        <v>3</v>
      </c>
    </row>
    <row r="170" spans="1:12" ht="17.100000000000001" customHeight="1" x14ac:dyDescent="0.25">
      <c r="A170" s="245">
        <v>181</v>
      </c>
      <c r="B170" s="245" t="s">
        <v>192</v>
      </c>
      <c r="C170" s="239" t="s">
        <v>273</v>
      </c>
      <c r="D170" s="238">
        <v>14209.129799837498</v>
      </c>
      <c r="E170" s="238">
        <v>14209.129799837498</v>
      </c>
      <c r="F170" s="238"/>
      <c r="G170" s="238">
        <v>14209.129799837498</v>
      </c>
      <c r="H170" s="314">
        <v>40631</v>
      </c>
      <c r="I170" s="314">
        <v>40764</v>
      </c>
      <c r="J170" s="314">
        <v>47340</v>
      </c>
      <c r="K170" s="245">
        <v>17</v>
      </c>
      <c r="L170" s="245">
        <v>11</v>
      </c>
    </row>
    <row r="171" spans="1:12" ht="17.100000000000001" customHeight="1" x14ac:dyDescent="0.25">
      <c r="A171" s="245">
        <v>182</v>
      </c>
      <c r="B171" s="245" t="s">
        <v>192</v>
      </c>
      <c r="C171" s="239" t="s">
        <v>274</v>
      </c>
      <c r="D171" s="238">
        <v>2449.8493340200002</v>
      </c>
      <c r="E171" s="238">
        <v>2449.8493340200002</v>
      </c>
      <c r="F171" s="238"/>
      <c r="G171" s="238">
        <v>2449.8493340200002</v>
      </c>
      <c r="H171" s="314">
        <v>39713</v>
      </c>
      <c r="I171" s="314">
        <v>39710</v>
      </c>
      <c r="J171" s="314">
        <v>43111</v>
      </c>
      <c r="K171" s="245">
        <v>9</v>
      </c>
      <c r="L171" s="245">
        <v>6</v>
      </c>
    </row>
    <row r="172" spans="1:12" ht="17.100000000000001" customHeight="1" x14ac:dyDescent="0.25">
      <c r="A172" s="245">
        <v>183</v>
      </c>
      <c r="B172" s="245" t="s">
        <v>192</v>
      </c>
      <c r="C172" s="239" t="s">
        <v>275</v>
      </c>
      <c r="D172" s="238">
        <v>430.14441847299997</v>
      </c>
      <c r="E172" s="238">
        <v>430.14441847299997</v>
      </c>
      <c r="F172" s="238"/>
      <c r="G172" s="238">
        <v>430.14441847299997</v>
      </c>
      <c r="H172" s="314">
        <v>39517</v>
      </c>
      <c r="I172" s="314">
        <v>39513</v>
      </c>
      <c r="J172" s="314">
        <v>43279</v>
      </c>
      <c r="K172" s="245">
        <v>9</v>
      </c>
      <c r="L172" s="245">
        <v>11</v>
      </c>
    </row>
    <row r="173" spans="1:12" ht="17.100000000000001" customHeight="1" x14ac:dyDescent="0.25">
      <c r="A173" s="245">
        <v>185</v>
      </c>
      <c r="B173" s="245" t="s">
        <v>129</v>
      </c>
      <c r="C173" s="239" t="s">
        <v>276</v>
      </c>
      <c r="D173" s="238">
        <v>1865.0810383974999</v>
      </c>
      <c r="E173" s="238">
        <v>1865.0810383974999</v>
      </c>
      <c r="F173" s="238"/>
      <c r="G173" s="238">
        <v>1865.0810383974999</v>
      </c>
      <c r="H173" s="314">
        <v>40595</v>
      </c>
      <c r="I173" s="314">
        <v>41718</v>
      </c>
      <c r="J173" s="314">
        <v>46367</v>
      </c>
      <c r="K173" s="245">
        <v>15</v>
      </c>
      <c r="L173" s="245">
        <v>5</v>
      </c>
    </row>
    <row r="174" spans="1:12" ht="17.100000000000001" customHeight="1" x14ac:dyDescent="0.25">
      <c r="A174" s="245">
        <v>188</v>
      </c>
      <c r="B174" s="245" t="s">
        <v>129</v>
      </c>
      <c r="C174" s="239" t="s">
        <v>277</v>
      </c>
      <c r="D174" s="238">
        <v>16292.686277026498</v>
      </c>
      <c r="E174" s="238">
        <v>16292.686277026498</v>
      </c>
      <c r="F174" s="238"/>
      <c r="G174" s="238">
        <v>16292.686277026498</v>
      </c>
      <c r="H174" s="314">
        <v>39935</v>
      </c>
      <c r="I174" s="314">
        <v>45656</v>
      </c>
      <c r="J174" s="314">
        <v>51639</v>
      </c>
      <c r="K174" s="245">
        <v>32</v>
      </c>
      <c r="L174" s="245">
        <v>0</v>
      </c>
    </row>
    <row r="175" spans="1:12" ht="17.100000000000001" customHeight="1" x14ac:dyDescent="0.25">
      <c r="A175" s="245">
        <v>189</v>
      </c>
      <c r="B175" s="245" t="s">
        <v>129</v>
      </c>
      <c r="C175" s="239" t="s">
        <v>278</v>
      </c>
      <c r="D175" s="238">
        <v>791.84423646350001</v>
      </c>
      <c r="E175" s="238">
        <v>791.84423646350001</v>
      </c>
      <c r="F175" s="238"/>
      <c r="G175" s="238">
        <v>791.84423646350001</v>
      </c>
      <c r="H175" s="314">
        <v>40631</v>
      </c>
      <c r="I175" s="314">
        <v>40946</v>
      </c>
      <c r="J175" s="314">
        <v>46276</v>
      </c>
      <c r="K175" s="245">
        <v>15</v>
      </c>
      <c r="L175" s="245">
        <v>2</v>
      </c>
    </row>
    <row r="176" spans="1:12" ht="17.100000000000001" customHeight="1" x14ac:dyDescent="0.25">
      <c r="A176" s="245">
        <v>190</v>
      </c>
      <c r="B176" s="245" t="s">
        <v>129</v>
      </c>
      <c r="C176" s="239" t="s">
        <v>279</v>
      </c>
      <c r="D176" s="238">
        <v>4846.9783474255</v>
      </c>
      <c r="E176" s="238">
        <v>4846.9783474255</v>
      </c>
      <c r="F176" s="238"/>
      <c r="G176" s="238">
        <v>4846.9783474255</v>
      </c>
      <c r="H176" s="314">
        <v>40541</v>
      </c>
      <c r="I176" s="314">
        <v>42737</v>
      </c>
      <c r="J176" s="314">
        <v>49947</v>
      </c>
      <c r="K176" s="245">
        <v>25</v>
      </c>
      <c r="L176" s="245">
        <v>4</v>
      </c>
    </row>
    <row r="177" spans="1:12" ht="17.100000000000001" customHeight="1" x14ac:dyDescent="0.25">
      <c r="A177" s="245">
        <v>191</v>
      </c>
      <c r="B177" s="245" t="s">
        <v>129</v>
      </c>
      <c r="C177" s="239" t="s">
        <v>280</v>
      </c>
      <c r="D177" s="238">
        <v>537.59627598599991</v>
      </c>
      <c r="E177" s="238">
        <v>537.59627598599991</v>
      </c>
      <c r="F177" s="238"/>
      <c r="G177" s="238">
        <v>537.59627598599991</v>
      </c>
      <c r="H177" s="314">
        <v>40246</v>
      </c>
      <c r="I177" s="314">
        <v>40756</v>
      </c>
      <c r="J177" s="314">
        <v>45548</v>
      </c>
      <c r="K177" s="245">
        <v>14</v>
      </c>
      <c r="L177" s="245">
        <v>5</v>
      </c>
    </row>
    <row r="178" spans="1:12" ht="17.100000000000001" customHeight="1" x14ac:dyDescent="0.25">
      <c r="A178" s="245">
        <v>192</v>
      </c>
      <c r="B178" s="245" t="s">
        <v>129</v>
      </c>
      <c r="C178" s="239" t="s">
        <v>281</v>
      </c>
      <c r="D178" s="238">
        <v>7491.5474591430002</v>
      </c>
      <c r="E178" s="238">
        <v>7491.5474591430002</v>
      </c>
      <c r="F178" s="238"/>
      <c r="G178" s="238">
        <v>7491.5474591430002</v>
      </c>
      <c r="H178" s="314">
        <v>40323</v>
      </c>
      <c r="I178" s="314">
        <v>42171</v>
      </c>
      <c r="J178" s="314">
        <v>46276</v>
      </c>
      <c r="K178" s="245">
        <v>16</v>
      </c>
      <c r="L178" s="245">
        <v>3</v>
      </c>
    </row>
    <row r="179" spans="1:12" ht="17.100000000000001" customHeight="1" x14ac:dyDescent="0.25">
      <c r="A179" s="245">
        <v>193</v>
      </c>
      <c r="B179" s="245" t="s">
        <v>129</v>
      </c>
      <c r="C179" s="239" t="s">
        <v>282</v>
      </c>
      <c r="D179" s="238">
        <v>661.04030585999988</v>
      </c>
      <c r="E179" s="238">
        <v>661.04030585999988</v>
      </c>
      <c r="F179" s="238"/>
      <c r="G179" s="238">
        <v>661.04030585999988</v>
      </c>
      <c r="H179" s="314">
        <v>40423</v>
      </c>
      <c r="I179" s="314">
        <v>40423</v>
      </c>
      <c r="J179" s="314">
        <v>44022</v>
      </c>
      <c r="K179" s="245">
        <v>9</v>
      </c>
      <c r="L179" s="245">
        <v>6</v>
      </c>
    </row>
    <row r="180" spans="1:12" ht="17.100000000000001" customHeight="1" x14ac:dyDescent="0.25">
      <c r="A180" s="245">
        <v>194</v>
      </c>
      <c r="B180" s="245" t="s">
        <v>129</v>
      </c>
      <c r="C180" s="239" t="s">
        <v>283</v>
      </c>
      <c r="D180" s="238">
        <v>12773.726600184</v>
      </c>
      <c r="E180" s="238">
        <v>12773.726600184</v>
      </c>
      <c r="F180" s="238"/>
      <c r="G180" s="238">
        <v>12773.726600184</v>
      </c>
      <c r="H180" s="314">
        <v>40631</v>
      </c>
      <c r="I180" s="314">
        <v>41261</v>
      </c>
      <c r="J180" s="314">
        <v>46129</v>
      </c>
      <c r="K180" s="245">
        <v>14</v>
      </c>
      <c r="L180" s="245">
        <v>9</v>
      </c>
    </row>
    <row r="181" spans="1:12" ht="17.100000000000001" customHeight="1" x14ac:dyDescent="0.25">
      <c r="A181" s="245">
        <v>195</v>
      </c>
      <c r="B181" s="245" t="s">
        <v>129</v>
      </c>
      <c r="C181" s="239" t="s">
        <v>284</v>
      </c>
      <c r="D181" s="238">
        <v>6026.2196366844992</v>
      </c>
      <c r="E181" s="238">
        <v>6026.2196366844992</v>
      </c>
      <c r="F181" s="238"/>
      <c r="G181" s="238">
        <v>6026.2196366844992</v>
      </c>
      <c r="H181" s="314">
        <v>39958</v>
      </c>
      <c r="I181" s="314">
        <v>41242</v>
      </c>
      <c r="J181" s="314">
        <v>46129</v>
      </c>
      <c r="K181" s="245">
        <v>16</v>
      </c>
      <c r="L181" s="245">
        <v>9</v>
      </c>
    </row>
    <row r="182" spans="1:12" ht="17.100000000000001" customHeight="1" x14ac:dyDescent="0.25">
      <c r="A182" s="245">
        <v>197</v>
      </c>
      <c r="B182" s="245" t="s">
        <v>129</v>
      </c>
      <c r="C182" s="239" t="s">
        <v>285</v>
      </c>
      <c r="D182" s="238">
        <v>267.66414116199996</v>
      </c>
      <c r="E182" s="238">
        <v>267.66414116199996</v>
      </c>
      <c r="F182" s="238"/>
      <c r="G182" s="238">
        <v>267.66414116199996</v>
      </c>
      <c r="H182" s="314">
        <v>40487</v>
      </c>
      <c r="I182" s="314">
        <v>40548</v>
      </c>
      <c r="J182" s="314">
        <v>46346</v>
      </c>
      <c r="K182" s="245">
        <v>15</v>
      </c>
      <c r="L182" s="245">
        <v>11</v>
      </c>
    </row>
    <row r="183" spans="1:12" ht="17.100000000000001" customHeight="1" x14ac:dyDescent="0.25">
      <c r="A183" s="245">
        <v>198</v>
      </c>
      <c r="B183" s="245" t="s">
        <v>129</v>
      </c>
      <c r="C183" s="239" t="s">
        <v>286</v>
      </c>
      <c r="D183" s="238">
        <v>6072.8919681264997</v>
      </c>
      <c r="E183" s="238">
        <v>6072.8919681264997</v>
      </c>
      <c r="F183" s="238"/>
      <c r="G183" s="238">
        <v>6072.8919681264997</v>
      </c>
      <c r="H183" s="314">
        <v>40826</v>
      </c>
      <c r="I183" s="314">
        <v>41540</v>
      </c>
      <c r="J183" s="314">
        <v>46129</v>
      </c>
      <c r="K183" s="245">
        <v>14</v>
      </c>
      <c r="L183" s="245">
        <v>3</v>
      </c>
    </row>
    <row r="184" spans="1:12" ht="17.100000000000001" customHeight="1" x14ac:dyDescent="0.25">
      <c r="A184" s="245">
        <v>199</v>
      </c>
      <c r="B184" s="245" t="s">
        <v>129</v>
      </c>
      <c r="C184" s="239" t="s">
        <v>287</v>
      </c>
      <c r="D184" s="238">
        <v>557.66857018400003</v>
      </c>
      <c r="E184" s="238">
        <v>557.66857018400003</v>
      </c>
      <c r="F184" s="238"/>
      <c r="G184" s="238">
        <v>557.66857018400003</v>
      </c>
      <c r="H184" s="314">
        <v>39757</v>
      </c>
      <c r="I184" s="314">
        <v>40364</v>
      </c>
      <c r="J184" s="314">
        <v>46276</v>
      </c>
      <c r="K184" s="245">
        <v>17</v>
      </c>
      <c r="L184" s="245">
        <v>8</v>
      </c>
    </row>
    <row r="185" spans="1:12" ht="17.100000000000001" customHeight="1" x14ac:dyDescent="0.25">
      <c r="A185" s="245">
        <v>200</v>
      </c>
      <c r="B185" s="245" t="s">
        <v>215</v>
      </c>
      <c r="C185" s="239" t="s">
        <v>288</v>
      </c>
      <c r="D185" s="238">
        <v>5737.2130898884998</v>
      </c>
      <c r="E185" s="238">
        <v>5737.2130898884998</v>
      </c>
      <c r="F185" s="238"/>
      <c r="G185" s="238">
        <v>5737.2130898884998</v>
      </c>
      <c r="H185" s="314">
        <v>40984</v>
      </c>
      <c r="I185" s="314">
        <v>41687</v>
      </c>
      <c r="J185" s="314">
        <v>46367</v>
      </c>
      <c r="K185" s="245">
        <v>14</v>
      </c>
      <c r="L185" s="245">
        <v>8</v>
      </c>
    </row>
    <row r="186" spans="1:12" ht="17.100000000000001" customHeight="1" x14ac:dyDescent="0.25">
      <c r="A186" s="245">
        <v>201</v>
      </c>
      <c r="B186" s="245" t="s">
        <v>215</v>
      </c>
      <c r="C186" s="239" t="s">
        <v>289</v>
      </c>
      <c r="D186" s="238">
        <v>13216.158996947499</v>
      </c>
      <c r="E186" s="238">
        <v>13216.158996947499</v>
      </c>
      <c r="F186" s="238"/>
      <c r="G186" s="238">
        <v>13216.158996947499</v>
      </c>
      <c r="H186" s="314">
        <v>40092</v>
      </c>
      <c r="I186" s="314">
        <v>41802</v>
      </c>
      <c r="J186" s="314">
        <v>46142</v>
      </c>
      <c r="K186" s="245">
        <v>16</v>
      </c>
      <c r="L186" s="245">
        <v>2</v>
      </c>
    </row>
    <row r="187" spans="1:12" ht="17.100000000000001" customHeight="1" x14ac:dyDescent="0.25">
      <c r="A187" s="245">
        <v>202</v>
      </c>
      <c r="B187" s="245" t="s">
        <v>215</v>
      </c>
      <c r="C187" s="239" t="s">
        <v>290</v>
      </c>
      <c r="D187" s="238">
        <v>15603.146816306498</v>
      </c>
      <c r="E187" s="238">
        <v>15603.146816306498</v>
      </c>
      <c r="F187" s="238"/>
      <c r="G187" s="238">
        <v>15603.146816306498</v>
      </c>
      <c r="H187" s="314">
        <v>41267</v>
      </c>
      <c r="I187" s="314">
        <v>42270</v>
      </c>
      <c r="J187" s="314">
        <v>46366</v>
      </c>
      <c r="K187" s="245">
        <v>13</v>
      </c>
      <c r="L187" s="245">
        <v>8</v>
      </c>
    </row>
    <row r="188" spans="1:12" ht="17.100000000000001" customHeight="1" x14ac:dyDescent="0.25">
      <c r="A188" s="245">
        <v>203</v>
      </c>
      <c r="B188" s="245" t="s">
        <v>215</v>
      </c>
      <c r="C188" s="239" t="s">
        <v>291</v>
      </c>
      <c r="D188" s="238">
        <v>815.12635721549987</v>
      </c>
      <c r="E188" s="238">
        <v>815.12635721549987</v>
      </c>
      <c r="F188" s="238"/>
      <c r="G188" s="238">
        <v>815.12635721549987</v>
      </c>
      <c r="H188" s="314">
        <v>39647</v>
      </c>
      <c r="I188" s="314">
        <v>40144</v>
      </c>
      <c r="J188" s="314">
        <v>45548</v>
      </c>
      <c r="K188" s="245">
        <v>16</v>
      </c>
      <c r="L188" s="245">
        <v>1</v>
      </c>
    </row>
    <row r="189" spans="1:12" ht="17.100000000000001" customHeight="1" x14ac:dyDescent="0.25">
      <c r="A189" s="245">
        <v>204</v>
      </c>
      <c r="B189" s="245" t="s">
        <v>215</v>
      </c>
      <c r="C189" s="239" t="s">
        <v>292</v>
      </c>
      <c r="D189" s="238">
        <v>10885.231900025999</v>
      </c>
      <c r="E189" s="238">
        <v>10885.231900025999</v>
      </c>
      <c r="F189" s="238"/>
      <c r="G189" s="238">
        <v>10885.231900025999</v>
      </c>
      <c r="H189" s="314">
        <v>40385</v>
      </c>
      <c r="I189" s="314">
        <v>40508</v>
      </c>
      <c r="J189" s="314">
        <v>46346</v>
      </c>
      <c r="K189" s="245">
        <v>15</v>
      </c>
      <c r="L189" s="245">
        <v>11</v>
      </c>
    </row>
    <row r="190" spans="1:12" ht="17.100000000000001" customHeight="1" x14ac:dyDescent="0.25">
      <c r="A190" s="245">
        <v>205</v>
      </c>
      <c r="B190" s="245" t="s">
        <v>177</v>
      </c>
      <c r="C190" s="239" t="s">
        <v>293</v>
      </c>
      <c r="D190" s="238">
        <v>5997.2637052624996</v>
      </c>
      <c r="E190" s="238">
        <v>5997.2637052624996</v>
      </c>
      <c r="F190" s="238"/>
      <c r="G190" s="238">
        <v>5997.2637052624996</v>
      </c>
      <c r="H190" s="314">
        <v>39917</v>
      </c>
      <c r="I190" s="314">
        <v>40449</v>
      </c>
      <c r="J190" s="314">
        <v>46213</v>
      </c>
      <c r="K190" s="245">
        <v>17</v>
      </c>
      <c r="L190" s="245">
        <v>0</v>
      </c>
    </row>
    <row r="191" spans="1:12" ht="17.100000000000001" customHeight="1" x14ac:dyDescent="0.25">
      <c r="A191" s="316" t="s">
        <v>622</v>
      </c>
      <c r="B191" s="245"/>
      <c r="C191" s="209"/>
      <c r="D191" s="232">
        <f>SUM(D192:D212)</f>
        <v>100507.6878679225</v>
      </c>
      <c r="E191" s="232">
        <f>SUM(E192:E212)</f>
        <v>100507.6878679225</v>
      </c>
      <c r="F191" s="232"/>
      <c r="G191" s="232">
        <f>SUM(G192:G212)</f>
        <v>100507.6878679225</v>
      </c>
      <c r="H191" s="314"/>
      <c r="I191" s="314"/>
      <c r="J191" s="314"/>
      <c r="K191" s="245"/>
      <c r="L191" s="245"/>
    </row>
    <row r="192" spans="1:12" ht="17.100000000000001" customHeight="1" x14ac:dyDescent="0.25">
      <c r="A192" s="245">
        <v>206</v>
      </c>
      <c r="B192" s="245" t="s">
        <v>129</v>
      </c>
      <c r="C192" s="239" t="s">
        <v>921</v>
      </c>
      <c r="D192" s="238">
        <v>1029.287892325</v>
      </c>
      <c r="E192" s="238">
        <v>1029.287892325</v>
      </c>
      <c r="F192" s="238"/>
      <c r="G192" s="238">
        <v>1029.287892325</v>
      </c>
      <c r="H192" s="314">
        <v>39936</v>
      </c>
      <c r="I192" s="314">
        <v>39936</v>
      </c>
      <c r="J192" s="314">
        <v>43572</v>
      </c>
      <c r="K192" s="245">
        <v>9</v>
      </c>
      <c r="L192" s="245">
        <v>6</v>
      </c>
    </row>
    <row r="193" spans="1:16" ht="17.100000000000001" customHeight="1" x14ac:dyDescent="0.25">
      <c r="A193" s="245">
        <v>207</v>
      </c>
      <c r="B193" s="245" t="s">
        <v>129</v>
      </c>
      <c r="C193" s="239" t="s">
        <v>294</v>
      </c>
      <c r="D193" s="238">
        <v>1344.1231056054999</v>
      </c>
      <c r="E193" s="238">
        <v>1344.1231056054999</v>
      </c>
      <c r="F193" s="238"/>
      <c r="G193" s="238">
        <v>1344.1231056054999</v>
      </c>
      <c r="H193" s="314">
        <v>40022</v>
      </c>
      <c r="I193" s="314">
        <v>40693</v>
      </c>
      <c r="J193" s="314">
        <v>46283</v>
      </c>
      <c r="K193" s="245">
        <v>16</v>
      </c>
      <c r="L193" s="245">
        <v>11</v>
      </c>
    </row>
    <row r="194" spans="1:16" ht="17.100000000000001" customHeight="1" x14ac:dyDescent="0.25">
      <c r="A194" s="245">
        <v>208</v>
      </c>
      <c r="B194" s="245" t="s">
        <v>129</v>
      </c>
      <c r="C194" s="239" t="s">
        <v>295</v>
      </c>
      <c r="D194" s="238">
        <v>356.30598066799996</v>
      </c>
      <c r="E194" s="238">
        <v>356.30598066799996</v>
      </c>
      <c r="F194" s="238"/>
      <c r="G194" s="238">
        <v>356.30598066799996</v>
      </c>
      <c r="H194" s="314">
        <v>40144</v>
      </c>
      <c r="I194" s="314">
        <v>40144</v>
      </c>
      <c r="J194" s="314">
        <v>45548</v>
      </c>
      <c r="K194" s="245">
        <v>14</v>
      </c>
      <c r="L194" s="245">
        <v>5</v>
      </c>
    </row>
    <row r="195" spans="1:16" ht="17.100000000000001" customHeight="1" x14ac:dyDescent="0.25">
      <c r="A195" s="245">
        <v>209</v>
      </c>
      <c r="B195" s="245" t="s">
        <v>129</v>
      </c>
      <c r="C195" s="239" t="s">
        <v>296</v>
      </c>
      <c r="D195" s="238">
        <v>2287.3767644035001</v>
      </c>
      <c r="E195" s="238">
        <v>2287.3767644035001</v>
      </c>
      <c r="F195" s="238"/>
      <c r="G195" s="238">
        <v>2287.3767644035001</v>
      </c>
      <c r="H195" s="314">
        <v>40532</v>
      </c>
      <c r="I195" s="314">
        <v>46477</v>
      </c>
      <c r="J195" s="314">
        <v>54423</v>
      </c>
      <c r="K195" s="245">
        <v>37</v>
      </c>
      <c r="L195" s="245">
        <v>11</v>
      </c>
    </row>
    <row r="196" spans="1:16" ht="17.100000000000001" customHeight="1" x14ac:dyDescent="0.25">
      <c r="A196" s="245">
        <v>210</v>
      </c>
      <c r="B196" s="245" t="s">
        <v>215</v>
      </c>
      <c r="C196" s="239" t="s">
        <v>297</v>
      </c>
      <c r="D196" s="238">
        <v>1839.8531529894999</v>
      </c>
      <c r="E196" s="238">
        <v>1839.8531529894999</v>
      </c>
      <c r="F196" s="238"/>
      <c r="G196" s="238">
        <v>1839.8531529894999</v>
      </c>
      <c r="H196" s="314">
        <v>40497</v>
      </c>
      <c r="I196" s="314">
        <v>40758</v>
      </c>
      <c r="J196" s="314">
        <v>46346</v>
      </c>
      <c r="K196" s="245">
        <v>15</v>
      </c>
      <c r="L196" s="245">
        <v>11</v>
      </c>
    </row>
    <row r="197" spans="1:16" ht="17.100000000000001" customHeight="1" x14ac:dyDescent="0.25">
      <c r="A197" s="245">
        <v>211</v>
      </c>
      <c r="B197" s="245" t="s">
        <v>215</v>
      </c>
      <c r="C197" s="239" t="s">
        <v>298</v>
      </c>
      <c r="D197" s="238">
        <v>2701.023309226</v>
      </c>
      <c r="E197" s="238">
        <v>2701.023309226</v>
      </c>
      <c r="F197" s="238"/>
      <c r="G197" s="238">
        <v>2701.023309226</v>
      </c>
      <c r="H197" s="314">
        <v>40343</v>
      </c>
      <c r="I197" s="314">
        <v>41921</v>
      </c>
      <c r="J197" s="314">
        <v>46234</v>
      </c>
      <c r="K197" s="245">
        <v>15</v>
      </c>
      <c r="L197" s="245">
        <v>11</v>
      </c>
    </row>
    <row r="198" spans="1:16" ht="17.100000000000001" customHeight="1" x14ac:dyDescent="0.25">
      <c r="A198" s="245">
        <v>212</v>
      </c>
      <c r="B198" s="245" t="s">
        <v>129</v>
      </c>
      <c r="C198" s="239" t="s">
        <v>299</v>
      </c>
      <c r="D198" s="238">
        <v>5496.2424258225001</v>
      </c>
      <c r="E198" s="238">
        <v>5496.2424258225001</v>
      </c>
      <c r="F198" s="238"/>
      <c r="G198" s="238">
        <v>5496.2424258225001</v>
      </c>
      <c r="H198" s="314">
        <v>40471</v>
      </c>
      <c r="I198" s="314">
        <v>42278</v>
      </c>
      <c r="J198" s="314">
        <v>44134</v>
      </c>
      <c r="K198" s="245">
        <v>10</v>
      </c>
      <c r="L198" s="245">
        <v>0</v>
      </c>
    </row>
    <row r="199" spans="1:16" ht="17.100000000000001" customHeight="1" x14ac:dyDescent="0.25">
      <c r="A199" s="245">
        <v>213</v>
      </c>
      <c r="B199" s="245" t="s">
        <v>129</v>
      </c>
      <c r="C199" s="239" t="s">
        <v>300</v>
      </c>
      <c r="D199" s="238">
        <v>11769.423973994501</v>
      </c>
      <c r="E199" s="238">
        <v>11769.423973994501</v>
      </c>
      <c r="F199" s="238"/>
      <c r="G199" s="238">
        <v>11769.423973994501</v>
      </c>
      <c r="H199" s="314">
        <v>40448</v>
      </c>
      <c r="I199" s="314">
        <v>43070</v>
      </c>
      <c r="J199" s="314">
        <v>53885</v>
      </c>
      <c r="K199" s="245">
        <v>36</v>
      </c>
      <c r="L199" s="245">
        <v>7</v>
      </c>
    </row>
    <row r="200" spans="1:16" ht="17.100000000000001" customHeight="1" x14ac:dyDescent="0.25">
      <c r="A200" s="245">
        <v>214</v>
      </c>
      <c r="B200" s="245" t="s">
        <v>129</v>
      </c>
      <c r="C200" s="239" t="s">
        <v>301</v>
      </c>
      <c r="D200" s="238">
        <v>5231.7117449079997</v>
      </c>
      <c r="E200" s="238">
        <v>5231.7117449079997</v>
      </c>
      <c r="F200" s="238"/>
      <c r="G200" s="238">
        <v>5231.7117449079997</v>
      </c>
      <c r="H200" s="314">
        <v>40548</v>
      </c>
      <c r="I200" s="314">
        <v>45156</v>
      </c>
      <c r="J200" s="314">
        <v>54868</v>
      </c>
      <c r="K200" s="245">
        <v>38</v>
      </c>
      <c r="L200" s="245">
        <v>10</v>
      </c>
      <c r="M200" s="78"/>
      <c r="N200" s="78"/>
      <c r="O200" s="82"/>
      <c r="P200" s="82"/>
    </row>
    <row r="201" spans="1:16" ht="17.100000000000001" customHeight="1" x14ac:dyDescent="0.25">
      <c r="A201" s="245">
        <v>215</v>
      </c>
      <c r="B201" s="245" t="s">
        <v>215</v>
      </c>
      <c r="C201" s="239" t="s">
        <v>302</v>
      </c>
      <c r="D201" s="238">
        <v>1764.8756892194999</v>
      </c>
      <c r="E201" s="238">
        <v>1764.8756892194999</v>
      </c>
      <c r="F201" s="238"/>
      <c r="G201" s="238">
        <v>1764.8756892194999</v>
      </c>
      <c r="H201" s="314">
        <v>40357</v>
      </c>
      <c r="I201" s="314">
        <v>43069</v>
      </c>
      <c r="J201" s="314">
        <v>53885</v>
      </c>
      <c r="K201" s="245">
        <v>36</v>
      </c>
      <c r="L201" s="245">
        <v>11</v>
      </c>
      <c r="M201" s="78"/>
      <c r="N201" s="78"/>
      <c r="O201" s="82"/>
      <c r="P201" s="82"/>
    </row>
    <row r="202" spans="1:16" ht="17.100000000000001" customHeight="1" x14ac:dyDescent="0.25">
      <c r="A202" s="245">
        <v>216</v>
      </c>
      <c r="B202" s="245" t="s">
        <v>192</v>
      </c>
      <c r="C202" s="239" t="s">
        <v>303</v>
      </c>
      <c r="D202" s="238">
        <v>3936.0287842314997</v>
      </c>
      <c r="E202" s="238">
        <v>3936.0287842314997</v>
      </c>
      <c r="F202" s="238"/>
      <c r="G202" s="238">
        <v>3936.0287842314997</v>
      </c>
      <c r="H202" s="314">
        <v>41264</v>
      </c>
      <c r="I202" s="314">
        <v>42612</v>
      </c>
      <c r="J202" s="314">
        <v>46139</v>
      </c>
      <c r="K202" s="245">
        <v>13</v>
      </c>
      <c r="L202" s="245">
        <v>0</v>
      </c>
      <c r="M202" s="78"/>
      <c r="N202" s="78"/>
      <c r="O202" s="82"/>
      <c r="P202" s="82"/>
    </row>
    <row r="203" spans="1:16" ht="17.100000000000001" customHeight="1" x14ac:dyDescent="0.25">
      <c r="A203" s="245">
        <v>217</v>
      </c>
      <c r="B203" s="245" t="s">
        <v>192</v>
      </c>
      <c r="C203" s="239" t="s">
        <v>304</v>
      </c>
      <c r="D203" s="238">
        <v>12518.736951770499</v>
      </c>
      <c r="E203" s="238">
        <v>12518.736951770499</v>
      </c>
      <c r="F203" s="238"/>
      <c r="G203" s="238">
        <v>12518.736951770499</v>
      </c>
      <c r="H203" s="314">
        <v>41688</v>
      </c>
      <c r="I203" s="314">
        <v>41705</v>
      </c>
      <c r="J203" s="314">
        <v>48319</v>
      </c>
      <c r="K203" s="245">
        <v>17</v>
      </c>
      <c r="L203" s="245">
        <v>10</v>
      </c>
      <c r="M203" s="78"/>
      <c r="N203" s="78"/>
      <c r="O203" s="82"/>
      <c r="P203" s="82"/>
    </row>
    <row r="204" spans="1:16" ht="17.100000000000001" customHeight="1" x14ac:dyDescent="0.25">
      <c r="A204" s="245">
        <v>218</v>
      </c>
      <c r="B204" s="245" t="s">
        <v>125</v>
      </c>
      <c r="C204" s="239" t="s">
        <v>305</v>
      </c>
      <c r="D204" s="238">
        <v>625.38307160449995</v>
      </c>
      <c r="E204" s="238">
        <v>625.38307160449995</v>
      </c>
      <c r="F204" s="238"/>
      <c r="G204" s="238">
        <v>625.38307160449995</v>
      </c>
      <c r="H204" s="314">
        <v>40448</v>
      </c>
      <c r="I204" s="314">
        <v>40505</v>
      </c>
      <c r="J204" s="314">
        <v>46213</v>
      </c>
      <c r="K204" s="245">
        <v>15</v>
      </c>
      <c r="L204" s="245">
        <v>7</v>
      </c>
      <c r="M204" s="78"/>
      <c r="N204" s="78"/>
      <c r="O204" s="82"/>
      <c r="P204" s="82"/>
    </row>
    <row r="205" spans="1:16" ht="17.100000000000001" customHeight="1" x14ac:dyDescent="0.25">
      <c r="A205" s="245">
        <v>219</v>
      </c>
      <c r="B205" s="245" t="s">
        <v>215</v>
      </c>
      <c r="C205" s="239" t="s">
        <v>306</v>
      </c>
      <c r="D205" s="238">
        <v>4797.0786603464994</v>
      </c>
      <c r="E205" s="238">
        <v>4797.0786603464994</v>
      </c>
      <c r="F205" s="238"/>
      <c r="G205" s="238">
        <v>4797.0786603464994</v>
      </c>
      <c r="H205" s="314">
        <v>40973</v>
      </c>
      <c r="I205" s="314">
        <v>40973</v>
      </c>
      <c r="J205" s="314">
        <v>46304</v>
      </c>
      <c r="K205" s="245">
        <v>14</v>
      </c>
      <c r="L205" s="245">
        <v>6</v>
      </c>
      <c r="M205" s="78"/>
      <c r="N205" s="78"/>
      <c r="O205" s="82"/>
      <c r="P205" s="82"/>
    </row>
    <row r="206" spans="1:16" ht="17.100000000000001" customHeight="1" x14ac:dyDescent="0.25">
      <c r="A206" s="245">
        <v>222</v>
      </c>
      <c r="B206" s="245" t="s">
        <v>115</v>
      </c>
      <c r="C206" s="239" t="s">
        <v>307</v>
      </c>
      <c r="D206" s="238">
        <v>37600.752820080997</v>
      </c>
      <c r="E206" s="238">
        <v>37600.752820080997</v>
      </c>
      <c r="F206" s="238"/>
      <c r="G206" s="238">
        <v>37600.752820080997</v>
      </c>
      <c r="H206" s="314">
        <v>40826</v>
      </c>
      <c r="I206" s="314">
        <v>42705</v>
      </c>
      <c r="J206" s="314">
        <v>48319</v>
      </c>
      <c r="K206" s="245">
        <v>20</v>
      </c>
      <c r="L206" s="245">
        <v>0</v>
      </c>
      <c r="M206" s="78"/>
      <c r="N206" s="78"/>
      <c r="O206" s="82"/>
      <c r="P206" s="82"/>
    </row>
    <row r="207" spans="1:16" ht="17.100000000000001" customHeight="1" x14ac:dyDescent="0.25">
      <c r="A207" s="245">
        <v>223</v>
      </c>
      <c r="B207" s="245" t="s">
        <v>125</v>
      </c>
      <c r="C207" s="239" t="s">
        <v>308</v>
      </c>
      <c r="D207" s="238">
        <v>113.82162015399999</v>
      </c>
      <c r="E207" s="238">
        <v>113.82162015399999</v>
      </c>
      <c r="F207" s="238"/>
      <c r="G207" s="238">
        <v>113.82162015399999</v>
      </c>
      <c r="H207" s="314">
        <v>40850</v>
      </c>
      <c r="I207" s="314">
        <v>40913</v>
      </c>
      <c r="J207" s="314">
        <v>44022</v>
      </c>
      <c r="K207" s="245">
        <v>8</v>
      </c>
      <c r="L207" s="245">
        <v>6</v>
      </c>
      <c r="M207" s="78"/>
      <c r="N207" s="78"/>
      <c r="O207" s="82"/>
      <c r="P207" s="82"/>
    </row>
    <row r="208" spans="1:16" ht="17.100000000000001" customHeight="1" x14ac:dyDescent="0.25">
      <c r="A208" s="245">
        <v>225</v>
      </c>
      <c r="B208" s="245" t="s">
        <v>125</v>
      </c>
      <c r="C208" s="239" t="s">
        <v>550</v>
      </c>
      <c r="D208" s="238">
        <v>10.404713379499999</v>
      </c>
      <c r="E208" s="238">
        <v>10.404713379499999</v>
      </c>
      <c r="F208" s="238"/>
      <c r="G208" s="238">
        <v>10.404713379499999</v>
      </c>
      <c r="H208" s="314">
        <v>40571</v>
      </c>
      <c r="I208" s="314">
        <v>40571</v>
      </c>
      <c r="J208" s="314">
        <v>44224</v>
      </c>
      <c r="K208" s="245">
        <v>9</v>
      </c>
      <c r="L208" s="245">
        <v>5</v>
      </c>
      <c r="M208" s="78"/>
      <c r="N208" s="78"/>
      <c r="O208" s="82"/>
      <c r="P208" s="82"/>
    </row>
    <row r="209" spans="1:16" ht="17.100000000000001" customHeight="1" x14ac:dyDescent="0.25">
      <c r="A209" s="245">
        <v>226</v>
      </c>
      <c r="B209" s="245" t="s">
        <v>117</v>
      </c>
      <c r="C209" s="239" t="s">
        <v>310</v>
      </c>
      <c r="D209" s="238">
        <v>363.434450126</v>
      </c>
      <c r="E209" s="238">
        <v>363.434450126</v>
      </c>
      <c r="F209" s="238"/>
      <c r="G209" s="238">
        <v>363.434450126</v>
      </c>
      <c r="H209" s="314">
        <v>42612</v>
      </c>
      <c r="I209" s="314">
        <v>42612</v>
      </c>
      <c r="J209" s="314">
        <v>46139</v>
      </c>
      <c r="K209" s="245">
        <v>9</v>
      </c>
      <c r="L209" s="245">
        <v>6</v>
      </c>
      <c r="M209" s="78"/>
      <c r="N209" s="78"/>
      <c r="O209" s="82"/>
      <c r="P209" s="82"/>
    </row>
    <row r="210" spans="1:16" ht="17.100000000000001" customHeight="1" x14ac:dyDescent="0.25">
      <c r="A210" s="245">
        <v>227</v>
      </c>
      <c r="B210" s="245" t="s">
        <v>113</v>
      </c>
      <c r="C210" s="239" t="s">
        <v>311</v>
      </c>
      <c r="D210" s="238">
        <v>2649.7948374809998</v>
      </c>
      <c r="E210" s="238">
        <v>2649.7948374809998</v>
      </c>
      <c r="F210" s="238"/>
      <c r="G210" s="238">
        <v>2649.7948374809998</v>
      </c>
      <c r="H210" s="314">
        <v>41254</v>
      </c>
      <c r="I210" s="314">
        <v>41360</v>
      </c>
      <c r="J210" s="314">
        <v>46366</v>
      </c>
      <c r="K210" s="245">
        <v>13</v>
      </c>
      <c r="L210" s="245">
        <v>8</v>
      </c>
      <c r="M210" s="78"/>
      <c r="N210" s="78"/>
      <c r="O210" s="82"/>
      <c r="P210" s="82"/>
    </row>
    <row r="211" spans="1:16" ht="17.100000000000001" customHeight="1" x14ac:dyDescent="0.25">
      <c r="A211" s="245">
        <v>228</v>
      </c>
      <c r="B211" s="245" t="s">
        <v>125</v>
      </c>
      <c r="C211" s="239" t="s">
        <v>312</v>
      </c>
      <c r="D211" s="238">
        <v>1206.631920945</v>
      </c>
      <c r="E211" s="238">
        <v>1206.631920945</v>
      </c>
      <c r="F211" s="238"/>
      <c r="G211" s="238">
        <v>1206.631920945</v>
      </c>
      <c r="H211" s="314">
        <v>41227</v>
      </c>
      <c r="I211" s="314">
        <v>41243</v>
      </c>
      <c r="J211" s="314">
        <v>46366</v>
      </c>
      <c r="K211" s="245">
        <v>13</v>
      </c>
      <c r="L211" s="245">
        <v>8</v>
      </c>
      <c r="M211" s="78"/>
      <c r="N211" s="78"/>
      <c r="O211" s="82"/>
      <c r="P211" s="82"/>
    </row>
    <row r="212" spans="1:16" ht="17.100000000000001" customHeight="1" x14ac:dyDescent="0.25">
      <c r="A212" s="245">
        <v>229</v>
      </c>
      <c r="B212" s="245" t="s">
        <v>123</v>
      </c>
      <c r="C212" s="239" t="s">
        <v>313</v>
      </c>
      <c r="D212" s="238">
        <v>2865.3959986409996</v>
      </c>
      <c r="E212" s="238">
        <v>2865.3959986409996</v>
      </c>
      <c r="F212" s="238"/>
      <c r="G212" s="238">
        <v>2865.3959986409996</v>
      </c>
      <c r="H212" s="314">
        <v>41662</v>
      </c>
      <c r="I212" s="314">
        <v>41662</v>
      </c>
      <c r="J212" s="314">
        <v>46367</v>
      </c>
      <c r="K212" s="245">
        <v>12</v>
      </c>
      <c r="L212" s="245">
        <v>8</v>
      </c>
      <c r="M212" s="78"/>
      <c r="N212" s="78"/>
      <c r="O212" s="82"/>
      <c r="P212" s="82"/>
    </row>
    <row r="213" spans="1:16" ht="17.100000000000001" customHeight="1" x14ac:dyDescent="0.25">
      <c r="A213" s="316" t="s">
        <v>623</v>
      </c>
      <c r="B213" s="317"/>
      <c r="C213" s="209"/>
      <c r="D213" s="232">
        <f>SUM(D214:D223)</f>
        <v>40898.497164063003</v>
      </c>
      <c r="E213" s="232">
        <f>SUM(E214:E223)</f>
        <v>40898.497164063003</v>
      </c>
      <c r="F213" s="232"/>
      <c r="G213" s="232">
        <f>SUM(G214:G223)</f>
        <v>40898.497164063003</v>
      </c>
      <c r="H213" s="314"/>
      <c r="I213" s="314"/>
      <c r="J213" s="314"/>
      <c r="K213" s="245"/>
      <c r="L213" s="245"/>
      <c r="M213" s="78"/>
      <c r="N213" s="78"/>
      <c r="O213" s="82"/>
      <c r="P213" s="82"/>
    </row>
    <row r="214" spans="1:16" ht="17.100000000000001" customHeight="1" x14ac:dyDescent="0.25">
      <c r="A214" s="245">
        <v>231</v>
      </c>
      <c r="B214" s="245" t="s">
        <v>215</v>
      </c>
      <c r="C214" s="239" t="s">
        <v>314</v>
      </c>
      <c r="D214" s="238">
        <v>319.35121161899997</v>
      </c>
      <c r="E214" s="238">
        <v>319.35121161899997</v>
      </c>
      <c r="F214" s="238"/>
      <c r="G214" s="238">
        <v>319.35121161899997</v>
      </c>
      <c r="H214" s="314">
        <v>40403</v>
      </c>
      <c r="I214" s="314">
        <v>40403</v>
      </c>
      <c r="J214" s="314">
        <v>46199</v>
      </c>
      <c r="K214" s="245">
        <v>15</v>
      </c>
      <c r="L214" s="245">
        <v>6</v>
      </c>
      <c r="M214" s="78"/>
      <c r="N214" s="78"/>
      <c r="O214" s="82"/>
      <c r="P214" s="82"/>
    </row>
    <row r="215" spans="1:16" ht="17.100000000000001" customHeight="1" x14ac:dyDescent="0.25">
      <c r="A215" s="245">
        <v>233</v>
      </c>
      <c r="B215" s="245" t="s">
        <v>215</v>
      </c>
      <c r="C215" s="239" t="s">
        <v>315</v>
      </c>
      <c r="D215" s="238">
        <v>143.75992730549999</v>
      </c>
      <c r="E215" s="238">
        <v>143.75992730549999</v>
      </c>
      <c r="F215" s="238"/>
      <c r="G215" s="238">
        <v>143.75992730549999</v>
      </c>
      <c r="H215" s="314">
        <v>40371</v>
      </c>
      <c r="I215" s="314">
        <v>40371</v>
      </c>
      <c r="J215" s="314">
        <v>46199</v>
      </c>
      <c r="K215" s="245">
        <v>15</v>
      </c>
      <c r="L215" s="245">
        <v>6</v>
      </c>
      <c r="M215" s="78"/>
      <c r="N215" s="78"/>
      <c r="O215" s="82"/>
      <c r="P215" s="82"/>
    </row>
    <row r="216" spans="1:16" ht="17.100000000000001" customHeight="1" x14ac:dyDescent="0.25">
      <c r="A216" s="245">
        <v>234</v>
      </c>
      <c r="B216" s="245" t="s">
        <v>215</v>
      </c>
      <c r="C216" s="239" t="s">
        <v>316</v>
      </c>
      <c r="D216" s="238">
        <v>3215.8792989839999</v>
      </c>
      <c r="E216" s="238">
        <v>3215.8792989839999</v>
      </c>
      <c r="F216" s="238"/>
      <c r="G216" s="238">
        <v>3215.8792989839999</v>
      </c>
      <c r="H216" s="314">
        <v>42936</v>
      </c>
      <c r="I216" s="314">
        <v>42977</v>
      </c>
      <c r="J216" s="314">
        <v>53885</v>
      </c>
      <c r="K216" s="245">
        <v>29</v>
      </c>
      <c r="L216" s="245">
        <v>6</v>
      </c>
      <c r="M216" s="78"/>
      <c r="N216" s="78"/>
      <c r="O216" s="82"/>
      <c r="P216" s="82"/>
    </row>
    <row r="217" spans="1:16" ht="17.100000000000001" customHeight="1" x14ac:dyDescent="0.25">
      <c r="A217" s="245">
        <v>235</v>
      </c>
      <c r="B217" s="245" t="s">
        <v>117</v>
      </c>
      <c r="C217" s="239" t="s">
        <v>317</v>
      </c>
      <c r="D217" s="238">
        <v>1767.6123398615</v>
      </c>
      <c r="E217" s="238">
        <v>1767.6123398615</v>
      </c>
      <c r="F217" s="238"/>
      <c r="G217" s="238">
        <v>1767.6123398615</v>
      </c>
      <c r="H217" s="314">
        <v>41831</v>
      </c>
      <c r="I217" s="314">
        <v>41901</v>
      </c>
      <c r="J217" s="314">
        <v>46142</v>
      </c>
      <c r="K217" s="245">
        <v>11</v>
      </c>
      <c r="L217" s="245">
        <v>6</v>
      </c>
      <c r="M217" s="78"/>
      <c r="N217" s="78"/>
      <c r="O217" s="82"/>
      <c r="P217" s="82"/>
    </row>
    <row r="218" spans="1:16" ht="17.100000000000001" customHeight="1" x14ac:dyDescent="0.25">
      <c r="A218" s="245">
        <v>236</v>
      </c>
      <c r="B218" s="245" t="s">
        <v>117</v>
      </c>
      <c r="C218" s="239" t="s">
        <v>318</v>
      </c>
      <c r="D218" s="238">
        <v>1102.1529193785</v>
      </c>
      <c r="E218" s="238">
        <v>1102.1529193785</v>
      </c>
      <c r="F218" s="238"/>
      <c r="G218" s="238">
        <v>1102.1529193785</v>
      </c>
      <c r="H218" s="314">
        <v>41217</v>
      </c>
      <c r="I218" s="314">
        <v>41217</v>
      </c>
      <c r="J218" s="314">
        <v>46314</v>
      </c>
      <c r="K218" s="245">
        <v>13</v>
      </c>
      <c r="L218" s="245">
        <v>10</v>
      </c>
      <c r="M218" s="78"/>
      <c r="N218" s="78"/>
      <c r="O218" s="82"/>
      <c r="P218" s="82"/>
    </row>
    <row r="219" spans="1:16" ht="17.100000000000001" customHeight="1" x14ac:dyDescent="0.25">
      <c r="A219" s="245">
        <v>237</v>
      </c>
      <c r="B219" s="245" t="s">
        <v>125</v>
      </c>
      <c r="C219" s="239" t="s">
        <v>319</v>
      </c>
      <c r="D219" s="238">
        <v>866.53418318499996</v>
      </c>
      <c r="E219" s="238">
        <v>866.53418318499996</v>
      </c>
      <c r="F219" s="238"/>
      <c r="G219" s="238">
        <v>866.53418318499996</v>
      </c>
      <c r="H219" s="314">
        <v>42429</v>
      </c>
      <c r="I219" s="314">
        <v>42755</v>
      </c>
      <c r="J219" s="314">
        <v>46365</v>
      </c>
      <c r="K219" s="245">
        <v>10</v>
      </c>
      <c r="L219" s="245">
        <v>8</v>
      </c>
    </row>
    <row r="220" spans="1:16" ht="17.100000000000001" customHeight="1" x14ac:dyDescent="0.25">
      <c r="A220" s="245">
        <v>242</v>
      </c>
      <c r="B220" s="245" t="s">
        <v>129</v>
      </c>
      <c r="C220" s="239" t="s">
        <v>320</v>
      </c>
      <c r="D220" s="238">
        <v>12015.300977372</v>
      </c>
      <c r="E220" s="238">
        <v>12015.300977372</v>
      </c>
      <c r="F220" s="238"/>
      <c r="G220" s="238">
        <v>12015.300977372</v>
      </c>
      <c r="H220" s="314">
        <v>40716</v>
      </c>
      <c r="I220" s="314">
        <v>43277</v>
      </c>
      <c r="J220" s="314">
        <v>54128</v>
      </c>
      <c r="K220" s="245">
        <v>36</v>
      </c>
      <c r="L220" s="245">
        <v>2</v>
      </c>
    </row>
    <row r="221" spans="1:16" ht="17.100000000000001" customHeight="1" x14ac:dyDescent="0.25">
      <c r="A221" s="245">
        <v>243</v>
      </c>
      <c r="B221" s="245" t="s">
        <v>129</v>
      </c>
      <c r="C221" s="239" t="s">
        <v>321</v>
      </c>
      <c r="D221" s="238">
        <v>8948.769319776</v>
      </c>
      <c r="E221" s="238">
        <v>8948.769319776</v>
      </c>
      <c r="F221" s="238"/>
      <c r="G221" s="238">
        <v>8948.769319776</v>
      </c>
      <c r="H221" s="314">
        <v>40737</v>
      </c>
      <c r="I221" s="314">
        <v>42577</v>
      </c>
      <c r="J221" s="314">
        <v>46139</v>
      </c>
      <c r="K221" s="245">
        <v>14</v>
      </c>
      <c r="L221" s="245">
        <v>3</v>
      </c>
    </row>
    <row r="222" spans="1:16" ht="17.100000000000001" customHeight="1" x14ac:dyDescent="0.25">
      <c r="A222" s="245">
        <v>244</v>
      </c>
      <c r="B222" s="245" t="s">
        <v>129</v>
      </c>
      <c r="C222" s="239" t="s">
        <v>322</v>
      </c>
      <c r="D222" s="238">
        <v>10943.764897362</v>
      </c>
      <c r="E222" s="238">
        <v>10943.764897362</v>
      </c>
      <c r="F222" s="238"/>
      <c r="G222" s="238">
        <v>10943.764897362</v>
      </c>
      <c r="H222" s="314">
        <v>40420</v>
      </c>
      <c r="I222" s="314">
        <v>42516</v>
      </c>
      <c r="J222" s="314">
        <v>46318</v>
      </c>
      <c r="K222" s="245">
        <v>15</v>
      </c>
      <c r="L222" s="245">
        <v>9</v>
      </c>
    </row>
    <row r="223" spans="1:16" ht="17.100000000000001" customHeight="1" x14ac:dyDescent="0.25">
      <c r="A223" s="245">
        <v>245</v>
      </c>
      <c r="B223" s="245" t="s">
        <v>129</v>
      </c>
      <c r="C223" s="239" t="s">
        <v>323</v>
      </c>
      <c r="D223" s="238">
        <v>1575.3720892194999</v>
      </c>
      <c r="E223" s="238">
        <v>1575.3720892194999</v>
      </c>
      <c r="F223" s="238"/>
      <c r="G223" s="238">
        <v>1575.3720892194999</v>
      </c>
      <c r="H223" s="314">
        <v>40805</v>
      </c>
      <c r="I223" s="314">
        <v>46630</v>
      </c>
      <c r="J223" s="314">
        <v>50007</v>
      </c>
      <c r="K223" s="245">
        <v>25</v>
      </c>
      <c r="L223" s="245">
        <v>1</v>
      </c>
    </row>
    <row r="224" spans="1:16" ht="17.100000000000001" customHeight="1" x14ac:dyDescent="0.25">
      <c r="A224" s="316" t="s">
        <v>624</v>
      </c>
      <c r="B224" s="317"/>
      <c r="C224" s="209"/>
      <c r="D224" s="232">
        <f>SUM(D225:D231)</f>
        <v>25493.978673646998</v>
      </c>
      <c r="E224" s="232">
        <f>SUM(E225:E231)</f>
        <v>25493.978673646998</v>
      </c>
      <c r="F224" s="232"/>
      <c r="G224" s="232">
        <f>SUM(G225:G231)</f>
        <v>25493.978673646998</v>
      </c>
      <c r="H224" s="314"/>
      <c r="I224" s="314"/>
      <c r="J224" s="314"/>
      <c r="K224" s="245"/>
      <c r="L224" s="245"/>
    </row>
    <row r="225" spans="1:12" ht="17.100000000000001" customHeight="1" x14ac:dyDescent="0.25">
      <c r="A225" s="245">
        <v>247</v>
      </c>
      <c r="B225" s="245" t="s">
        <v>215</v>
      </c>
      <c r="C225" s="239" t="s">
        <v>625</v>
      </c>
      <c r="D225" s="238">
        <v>3085.2185711489997</v>
      </c>
      <c r="E225" s="238">
        <v>3085.2185711489997</v>
      </c>
      <c r="F225" s="238"/>
      <c r="G225" s="238">
        <v>3085.2185711489997</v>
      </c>
      <c r="H225" s="314">
        <v>41401</v>
      </c>
      <c r="I225" s="314">
        <v>41796</v>
      </c>
      <c r="J225" s="314">
        <v>46142</v>
      </c>
      <c r="K225" s="245">
        <v>12</v>
      </c>
      <c r="L225" s="245">
        <v>9</v>
      </c>
    </row>
    <row r="226" spans="1:12" ht="17.100000000000001" customHeight="1" x14ac:dyDescent="0.25">
      <c r="A226" s="245">
        <v>248</v>
      </c>
      <c r="B226" s="245" t="s">
        <v>215</v>
      </c>
      <c r="C226" s="239" t="s">
        <v>325</v>
      </c>
      <c r="D226" s="238">
        <v>3404.7540567974997</v>
      </c>
      <c r="E226" s="238">
        <v>3404.7540567974997</v>
      </c>
      <c r="F226" s="238"/>
      <c r="G226" s="238">
        <v>3404.7540567974997</v>
      </c>
      <c r="H226" s="314">
        <v>40876</v>
      </c>
      <c r="I226" s="314">
        <v>41197</v>
      </c>
      <c r="J226" s="314">
        <v>46185</v>
      </c>
      <c r="K226" s="245">
        <v>14</v>
      </c>
      <c r="L226" s="245">
        <v>1</v>
      </c>
    </row>
    <row r="227" spans="1:12" ht="17.100000000000001" customHeight="1" x14ac:dyDescent="0.25">
      <c r="A227" s="245">
        <v>249</v>
      </c>
      <c r="B227" s="245" t="s">
        <v>215</v>
      </c>
      <c r="C227" s="239" t="s">
        <v>326</v>
      </c>
      <c r="D227" s="238">
        <v>4278.3649786019996</v>
      </c>
      <c r="E227" s="238">
        <v>4278.3649786019996</v>
      </c>
      <c r="F227" s="238"/>
      <c r="G227" s="238">
        <v>4278.3649786019996</v>
      </c>
      <c r="H227" s="314">
        <v>41700</v>
      </c>
      <c r="I227" s="314">
        <v>45656</v>
      </c>
      <c r="J227" s="314">
        <v>53051</v>
      </c>
      <c r="K227" s="245">
        <v>31</v>
      </c>
      <c r="L227" s="245">
        <v>0</v>
      </c>
    </row>
    <row r="228" spans="1:12" ht="17.100000000000001" customHeight="1" x14ac:dyDescent="0.25">
      <c r="A228" s="245">
        <v>250</v>
      </c>
      <c r="B228" s="245" t="s">
        <v>215</v>
      </c>
      <c r="C228" s="239" t="s">
        <v>327</v>
      </c>
      <c r="D228" s="238">
        <v>1317.9758726364998</v>
      </c>
      <c r="E228" s="238">
        <v>1317.9758726364998</v>
      </c>
      <c r="F228" s="238"/>
      <c r="G228" s="238">
        <v>1317.9758726364998</v>
      </c>
      <c r="H228" s="314">
        <v>40822</v>
      </c>
      <c r="I228" s="314">
        <v>40928</v>
      </c>
      <c r="J228" s="314">
        <v>46311</v>
      </c>
      <c r="K228" s="245">
        <v>14</v>
      </c>
      <c r="L228" s="245">
        <v>6</v>
      </c>
    </row>
    <row r="229" spans="1:12" ht="17.100000000000001" customHeight="1" x14ac:dyDescent="0.25">
      <c r="A229" s="245">
        <v>251</v>
      </c>
      <c r="B229" s="245" t="s">
        <v>129</v>
      </c>
      <c r="C229" s="239" t="s">
        <v>328</v>
      </c>
      <c r="D229" s="238">
        <v>1403.5113837085</v>
      </c>
      <c r="E229" s="238">
        <v>1403.5113837085</v>
      </c>
      <c r="F229" s="238"/>
      <c r="G229" s="238">
        <v>1403.5113837085</v>
      </c>
      <c r="H229" s="314">
        <v>41472</v>
      </c>
      <c r="I229" s="314">
        <v>42689</v>
      </c>
      <c r="J229" s="314">
        <v>49947</v>
      </c>
      <c r="K229" s="245">
        <v>22</v>
      </c>
      <c r="L229" s="245">
        <v>11</v>
      </c>
    </row>
    <row r="230" spans="1:12" ht="17.100000000000001" customHeight="1" x14ac:dyDescent="0.25">
      <c r="A230" s="245">
        <v>252</v>
      </c>
      <c r="B230" s="245" t="s">
        <v>129</v>
      </c>
      <c r="C230" s="239" t="s">
        <v>329</v>
      </c>
      <c r="D230" s="238">
        <v>100.3517589305</v>
      </c>
      <c r="E230" s="238">
        <v>100.3517589305</v>
      </c>
      <c r="F230" s="238"/>
      <c r="G230" s="238">
        <v>100.3517589305</v>
      </c>
      <c r="H230" s="314">
        <v>40689</v>
      </c>
      <c r="I230" s="314">
        <v>40689</v>
      </c>
      <c r="J230" s="314">
        <v>44022</v>
      </c>
      <c r="K230" s="245">
        <v>9</v>
      </c>
      <c r="L230" s="245">
        <v>0</v>
      </c>
    </row>
    <row r="231" spans="1:12" ht="17.100000000000001" customHeight="1" x14ac:dyDescent="0.25">
      <c r="A231" s="245">
        <v>253</v>
      </c>
      <c r="B231" s="245" t="s">
        <v>129</v>
      </c>
      <c r="C231" s="239" t="s">
        <v>330</v>
      </c>
      <c r="D231" s="238">
        <v>11903.802051822999</v>
      </c>
      <c r="E231" s="238">
        <v>11903.802051822999</v>
      </c>
      <c r="F231" s="238"/>
      <c r="G231" s="238">
        <v>11903.802051822999</v>
      </c>
      <c r="H231" s="314">
        <v>41320</v>
      </c>
      <c r="I231" s="314">
        <v>43234</v>
      </c>
      <c r="J231" s="314">
        <v>54128</v>
      </c>
      <c r="K231" s="245">
        <v>34</v>
      </c>
      <c r="L231" s="245">
        <v>8</v>
      </c>
    </row>
    <row r="232" spans="1:12" ht="17.100000000000001" customHeight="1" x14ac:dyDescent="0.25">
      <c r="A232" s="316" t="s">
        <v>626</v>
      </c>
      <c r="B232" s="209"/>
      <c r="C232" s="209"/>
      <c r="D232" s="232">
        <f>SUM(D233:D235)</f>
        <v>44360.378593464993</v>
      </c>
      <c r="E232" s="232">
        <f>SUM(E233:E235)</f>
        <v>44360.378593464993</v>
      </c>
      <c r="F232" s="232"/>
      <c r="G232" s="232">
        <f>SUM(G233:G235)</f>
        <v>44360.378593464993</v>
      </c>
      <c r="H232" s="314"/>
      <c r="I232" s="314"/>
      <c r="J232" s="314"/>
      <c r="K232" s="245"/>
      <c r="L232" s="245"/>
    </row>
    <row r="233" spans="1:12" ht="17.100000000000001" customHeight="1" x14ac:dyDescent="0.25">
      <c r="A233" s="245">
        <v>259</v>
      </c>
      <c r="B233" s="245" t="s">
        <v>129</v>
      </c>
      <c r="C233" s="239" t="s">
        <v>627</v>
      </c>
      <c r="D233" s="238">
        <v>23902.466489929498</v>
      </c>
      <c r="E233" s="238">
        <v>23902.466489929498</v>
      </c>
      <c r="F233" s="238"/>
      <c r="G233" s="238">
        <v>23902.466489929498</v>
      </c>
      <c r="H233" s="314">
        <v>41674</v>
      </c>
      <c r="I233" s="314">
        <v>43291</v>
      </c>
      <c r="J233" s="314">
        <v>54128</v>
      </c>
      <c r="K233" s="245">
        <v>33</v>
      </c>
      <c r="L233" s="245">
        <v>11</v>
      </c>
    </row>
    <row r="234" spans="1:12" ht="17.100000000000001" customHeight="1" x14ac:dyDescent="0.25">
      <c r="A234" s="245">
        <v>260</v>
      </c>
      <c r="B234" s="245" t="s">
        <v>129</v>
      </c>
      <c r="C234" s="239" t="s">
        <v>628</v>
      </c>
      <c r="D234" s="238">
        <v>6500.0231882520002</v>
      </c>
      <c r="E234" s="238">
        <v>6500.0231882520002</v>
      </c>
      <c r="F234" s="238"/>
      <c r="G234" s="238">
        <v>6500.0231882520002</v>
      </c>
      <c r="H234" s="314">
        <v>41506</v>
      </c>
      <c r="I234" s="314">
        <v>43067</v>
      </c>
      <c r="J234" s="314">
        <v>53885</v>
      </c>
      <c r="K234" s="245">
        <v>33</v>
      </c>
      <c r="L234" s="245">
        <v>9</v>
      </c>
    </row>
    <row r="235" spans="1:12" ht="17.100000000000001" customHeight="1" x14ac:dyDescent="0.25">
      <c r="A235" s="245">
        <v>261</v>
      </c>
      <c r="B235" s="245" t="s">
        <v>180</v>
      </c>
      <c r="C235" s="239" t="s">
        <v>333</v>
      </c>
      <c r="D235" s="238">
        <v>13957.8889152835</v>
      </c>
      <c r="E235" s="238">
        <v>13957.8889152835</v>
      </c>
      <c r="F235" s="238"/>
      <c r="G235" s="238">
        <v>13957.8889152835</v>
      </c>
      <c r="H235" s="314">
        <v>42031</v>
      </c>
      <c r="I235" s="314">
        <v>44560</v>
      </c>
      <c r="J235" s="314">
        <v>54868</v>
      </c>
      <c r="K235" s="245">
        <v>35</v>
      </c>
      <c r="L235" s="245">
        <v>0</v>
      </c>
    </row>
    <row r="236" spans="1:12" ht="17.100000000000001" customHeight="1" x14ac:dyDescent="0.25">
      <c r="A236" s="316" t="s">
        <v>629</v>
      </c>
      <c r="B236" s="209"/>
      <c r="C236" s="209"/>
      <c r="D236" s="232">
        <f>SUM(D237:D245)</f>
        <v>37383.433790565497</v>
      </c>
      <c r="E236" s="232">
        <f>SUM(E237:E245)</f>
        <v>37383.433790565497</v>
      </c>
      <c r="F236" s="232"/>
      <c r="G236" s="232">
        <f>SUM(G237:G245)</f>
        <v>37383.433790565497</v>
      </c>
      <c r="H236" s="314"/>
      <c r="I236" s="314"/>
      <c r="J236" s="314"/>
      <c r="K236" s="245"/>
      <c r="L236" s="245"/>
    </row>
    <row r="237" spans="1:12" ht="17.100000000000001" customHeight="1" x14ac:dyDescent="0.25">
      <c r="A237" s="245">
        <v>262</v>
      </c>
      <c r="B237" s="245" t="s">
        <v>215</v>
      </c>
      <c r="C237" s="239" t="s">
        <v>334</v>
      </c>
      <c r="D237" s="238">
        <v>1605.8596470455</v>
      </c>
      <c r="E237" s="238">
        <v>1605.8596470455</v>
      </c>
      <c r="F237" s="238"/>
      <c r="G237" s="238">
        <v>1605.8596470455</v>
      </c>
      <c r="H237" s="314">
        <v>41290</v>
      </c>
      <c r="I237" s="314">
        <v>41761</v>
      </c>
      <c r="J237" s="314">
        <v>46374</v>
      </c>
      <c r="K237" s="245">
        <v>13</v>
      </c>
      <c r="L237" s="245">
        <v>8</v>
      </c>
    </row>
    <row r="238" spans="1:12" ht="17.100000000000001" customHeight="1" x14ac:dyDescent="0.25">
      <c r="A238" s="245">
        <v>264</v>
      </c>
      <c r="B238" s="245" t="s">
        <v>115</v>
      </c>
      <c r="C238" s="239" t="s">
        <v>335</v>
      </c>
      <c r="D238" s="238">
        <v>14771.051760102</v>
      </c>
      <c r="E238" s="238">
        <v>14771.051760102</v>
      </c>
      <c r="F238" s="238"/>
      <c r="G238" s="238">
        <v>14771.051760102</v>
      </c>
      <c r="H238" s="314">
        <v>43001</v>
      </c>
      <c r="I238" s="314">
        <v>45656</v>
      </c>
      <c r="J238" s="314">
        <v>54041</v>
      </c>
      <c r="K238" s="245">
        <v>30</v>
      </c>
      <c r="L238" s="245">
        <v>2</v>
      </c>
    </row>
    <row r="239" spans="1:12" ht="17.100000000000001" customHeight="1" x14ac:dyDescent="0.25">
      <c r="A239" s="245">
        <v>266</v>
      </c>
      <c r="B239" s="245" t="s">
        <v>215</v>
      </c>
      <c r="C239" s="239" t="s">
        <v>336</v>
      </c>
      <c r="D239" s="238">
        <v>4956.1653837189997</v>
      </c>
      <c r="E239" s="238">
        <v>4956.1653837189997</v>
      </c>
      <c r="F239" s="238"/>
      <c r="G239" s="238">
        <v>4956.1653837189997</v>
      </c>
      <c r="H239" s="314">
        <v>43495</v>
      </c>
      <c r="I239" s="314">
        <v>46021</v>
      </c>
      <c r="J239" s="314">
        <v>54128</v>
      </c>
      <c r="K239" s="245">
        <v>29</v>
      </c>
      <c r="L239" s="245">
        <v>0</v>
      </c>
    </row>
    <row r="240" spans="1:12" ht="17.100000000000001" customHeight="1" x14ac:dyDescent="0.25">
      <c r="A240" s="245">
        <v>267</v>
      </c>
      <c r="B240" s="245" t="s">
        <v>215</v>
      </c>
      <c r="C240" s="239" t="s">
        <v>337</v>
      </c>
      <c r="D240" s="238">
        <v>1995.7463398289999</v>
      </c>
      <c r="E240" s="238">
        <v>1995.7463398289999</v>
      </c>
      <c r="F240" s="238"/>
      <c r="G240" s="238">
        <v>1995.7463398289999</v>
      </c>
      <c r="H240" s="314">
        <v>41912</v>
      </c>
      <c r="I240" s="314">
        <v>42062</v>
      </c>
      <c r="J240" s="314">
        <v>46366</v>
      </c>
      <c r="K240" s="245">
        <v>11</v>
      </c>
      <c r="L240" s="245">
        <v>10</v>
      </c>
    </row>
    <row r="241" spans="1:12" ht="17.100000000000001" customHeight="1" x14ac:dyDescent="0.25">
      <c r="A241" s="245">
        <v>268</v>
      </c>
      <c r="B241" s="245" t="s">
        <v>117</v>
      </c>
      <c r="C241" s="239" t="s">
        <v>338</v>
      </c>
      <c r="D241" s="238">
        <v>77.985396103999989</v>
      </c>
      <c r="E241" s="238">
        <v>77.985396103999989</v>
      </c>
      <c r="F241" s="238"/>
      <c r="G241" s="238">
        <v>77.985396103999989</v>
      </c>
      <c r="H241" s="314">
        <v>42422</v>
      </c>
      <c r="I241" s="314">
        <v>42422</v>
      </c>
      <c r="J241" s="314">
        <v>49094</v>
      </c>
      <c r="K241" s="245">
        <v>9</v>
      </c>
      <c r="L241" s="245">
        <v>10</v>
      </c>
    </row>
    <row r="242" spans="1:12" ht="17.100000000000001" customHeight="1" x14ac:dyDescent="0.25">
      <c r="A242" s="245">
        <v>269</v>
      </c>
      <c r="B242" s="245" t="s">
        <v>125</v>
      </c>
      <c r="C242" s="239" t="s">
        <v>339</v>
      </c>
      <c r="D242" s="238">
        <v>161.38368921949998</v>
      </c>
      <c r="E242" s="238">
        <v>161.38368921949998</v>
      </c>
      <c r="F242" s="238"/>
      <c r="G242" s="238">
        <v>161.38368921949998</v>
      </c>
      <c r="H242" s="314">
        <v>42136</v>
      </c>
      <c r="I242" s="314">
        <v>42136</v>
      </c>
      <c r="J242" s="314">
        <v>46366</v>
      </c>
      <c r="K242" s="245">
        <v>11</v>
      </c>
      <c r="L242" s="245">
        <v>5</v>
      </c>
    </row>
    <row r="243" spans="1:12" ht="17.100000000000001" customHeight="1" x14ac:dyDescent="0.25">
      <c r="A243" s="245">
        <v>273</v>
      </c>
      <c r="B243" s="245" t="s">
        <v>129</v>
      </c>
      <c r="C243" s="239" t="s">
        <v>340</v>
      </c>
      <c r="D243" s="238">
        <v>2366.2647442885</v>
      </c>
      <c r="E243" s="238">
        <v>2366.2647442885</v>
      </c>
      <c r="F243" s="238"/>
      <c r="G243" s="238">
        <v>2366.2647442885</v>
      </c>
      <c r="H243" s="314">
        <v>42160</v>
      </c>
      <c r="I243" s="314">
        <v>44377</v>
      </c>
      <c r="J243" s="314">
        <v>54865</v>
      </c>
      <c r="K243" s="245">
        <v>34</v>
      </c>
      <c r="L243" s="245">
        <v>8</v>
      </c>
    </row>
    <row r="244" spans="1:12" ht="17.100000000000001" customHeight="1" x14ac:dyDescent="0.25">
      <c r="A244" s="245">
        <v>274</v>
      </c>
      <c r="B244" s="245" t="s">
        <v>129</v>
      </c>
      <c r="C244" s="239" t="s">
        <v>341</v>
      </c>
      <c r="D244" s="238">
        <v>6445.7913031049993</v>
      </c>
      <c r="E244" s="238">
        <v>6445.7913031049993</v>
      </c>
      <c r="F244" s="238"/>
      <c r="G244" s="238">
        <v>6445.7913031049993</v>
      </c>
      <c r="H244" s="314">
        <v>41605</v>
      </c>
      <c r="I244" s="314">
        <v>46630</v>
      </c>
      <c r="J244" s="314">
        <v>54868</v>
      </c>
      <c r="K244" s="245">
        <v>36</v>
      </c>
      <c r="L244" s="245">
        <v>3</v>
      </c>
    </row>
    <row r="245" spans="1:12" ht="17.100000000000001" customHeight="1" x14ac:dyDescent="0.25">
      <c r="A245" s="245">
        <v>275</v>
      </c>
      <c r="B245" s="245" t="s">
        <v>113</v>
      </c>
      <c r="C245" s="239" t="s">
        <v>342</v>
      </c>
      <c r="D245" s="238">
        <v>5003.1855271529994</v>
      </c>
      <c r="E245" s="238">
        <v>5003.1855271529994</v>
      </c>
      <c r="F245" s="238"/>
      <c r="G245" s="238">
        <v>5003.1855271529994</v>
      </c>
      <c r="H245" s="314">
        <v>42061</v>
      </c>
      <c r="I245" s="314">
        <v>42061</v>
      </c>
      <c r="J245" s="314">
        <v>46366</v>
      </c>
      <c r="K245" s="245">
        <v>11</v>
      </c>
      <c r="L245" s="245">
        <v>5</v>
      </c>
    </row>
    <row r="246" spans="1:12" ht="17.100000000000001" customHeight="1" x14ac:dyDescent="0.25">
      <c r="A246" s="316" t="s">
        <v>630</v>
      </c>
      <c r="B246" s="245"/>
      <c r="C246" s="209"/>
      <c r="D246" s="232">
        <f>SUM(D247:D260)</f>
        <v>34193.145367491001</v>
      </c>
      <c r="E246" s="232">
        <f>SUM(E247:E260)</f>
        <v>34193.145367491001</v>
      </c>
      <c r="F246" s="232"/>
      <c r="G246" s="232">
        <f>SUM(G247:G260)</f>
        <v>34193.145367491001</v>
      </c>
      <c r="H246" s="314"/>
      <c r="I246" s="314"/>
      <c r="J246" s="314"/>
      <c r="K246" s="245"/>
      <c r="L246" s="245"/>
    </row>
    <row r="247" spans="1:12" ht="17.100000000000001" customHeight="1" x14ac:dyDescent="0.25">
      <c r="A247" s="245">
        <v>278</v>
      </c>
      <c r="B247" s="245" t="s">
        <v>192</v>
      </c>
      <c r="C247" s="239" t="s">
        <v>343</v>
      </c>
      <c r="D247" s="238">
        <v>703.6186124605</v>
      </c>
      <c r="E247" s="238">
        <v>703.6186124605</v>
      </c>
      <c r="F247" s="238"/>
      <c r="G247" s="238">
        <v>703.6186124605</v>
      </c>
      <c r="H247" s="314">
        <v>43063</v>
      </c>
      <c r="I247" s="314">
        <v>43665</v>
      </c>
      <c r="J247" s="314">
        <v>54128</v>
      </c>
      <c r="K247" s="245">
        <v>30</v>
      </c>
      <c r="L247" s="245">
        <v>2</v>
      </c>
    </row>
    <row r="248" spans="1:12" ht="17.100000000000001" customHeight="1" x14ac:dyDescent="0.25">
      <c r="A248" s="245">
        <v>280</v>
      </c>
      <c r="B248" s="245" t="s">
        <v>215</v>
      </c>
      <c r="C248" s="239" t="s">
        <v>344</v>
      </c>
      <c r="D248" s="238">
        <v>1416.9514345580001</v>
      </c>
      <c r="E248" s="238">
        <v>1416.9514345580001</v>
      </c>
      <c r="F248" s="238"/>
      <c r="G248" s="238">
        <v>1416.9514345580001</v>
      </c>
      <c r="H248" s="314">
        <v>42129</v>
      </c>
      <c r="I248" s="314">
        <v>46538</v>
      </c>
      <c r="J248" s="314">
        <v>54583</v>
      </c>
      <c r="K248" s="245">
        <v>34</v>
      </c>
      <c r="L248" s="245">
        <v>0</v>
      </c>
    </row>
    <row r="249" spans="1:12" ht="17.100000000000001" customHeight="1" x14ac:dyDescent="0.25">
      <c r="A249" s="245">
        <v>281</v>
      </c>
      <c r="B249" s="245" t="s">
        <v>125</v>
      </c>
      <c r="C249" s="239" t="s">
        <v>345</v>
      </c>
      <c r="D249" s="238">
        <v>1765.0849449254999</v>
      </c>
      <c r="E249" s="238">
        <v>1765.0849449254999</v>
      </c>
      <c r="F249" s="238"/>
      <c r="G249" s="238">
        <v>1765.0849449254999</v>
      </c>
      <c r="H249" s="314">
        <v>43063</v>
      </c>
      <c r="I249" s="314">
        <v>43473</v>
      </c>
      <c r="J249" s="314">
        <v>48820</v>
      </c>
      <c r="K249" s="245">
        <v>15</v>
      </c>
      <c r="L249" s="245">
        <v>7</v>
      </c>
    </row>
    <row r="250" spans="1:12" ht="17.100000000000001" customHeight="1" x14ac:dyDescent="0.25">
      <c r="A250" s="245">
        <v>282</v>
      </c>
      <c r="B250" s="245" t="s">
        <v>215</v>
      </c>
      <c r="C250" s="239" t="s">
        <v>346</v>
      </c>
      <c r="D250" s="238">
        <v>5384.2989685594994</v>
      </c>
      <c r="E250" s="238">
        <v>5384.2989685594994</v>
      </c>
      <c r="F250" s="238"/>
      <c r="G250" s="238">
        <v>5384.2989685594994</v>
      </c>
      <c r="H250" s="314">
        <v>43329</v>
      </c>
      <c r="I250" s="314">
        <v>46630</v>
      </c>
      <c r="J250" s="314">
        <v>54322</v>
      </c>
      <c r="K250" s="245">
        <v>30</v>
      </c>
      <c r="L250" s="245">
        <v>0</v>
      </c>
    </row>
    <row r="251" spans="1:12" ht="17.100000000000001" customHeight="1" x14ac:dyDescent="0.25">
      <c r="A251" s="245">
        <v>283</v>
      </c>
      <c r="B251" s="245" t="s">
        <v>125</v>
      </c>
      <c r="C251" s="239" t="s">
        <v>347</v>
      </c>
      <c r="D251" s="238">
        <v>2700.1806924015</v>
      </c>
      <c r="E251" s="238">
        <v>2700.1806924015</v>
      </c>
      <c r="F251" s="238"/>
      <c r="G251" s="238">
        <v>2700.1806924015</v>
      </c>
      <c r="H251" s="314">
        <v>43535</v>
      </c>
      <c r="I251" s="314">
        <v>43535</v>
      </c>
      <c r="J251" s="314">
        <v>47087</v>
      </c>
      <c r="K251" s="245">
        <v>9</v>
      </c>
      <c r="L251" s="245">
        <v>4</v>
      </c>
    </row>
    <row r="252" spans="1:12" ht="17.100000000000001" customHeight="1" x14ac:dyDescent="0.25">
      <c r="A252" s="245">
        <v>284</v>
      </c>
      <c r="B252" s="245" t="s">
        <v>113</v>
      </c>
      <c r="C252" s="239" t="s">
        <v>348</v>
      </c>
      <c r="D252" s="238">
        <v>2366.2261147084996</v>
      </c>
      <c r="E252" s="238">
        <v>2366.2261147084996</v>
      </c>
      <c r="F252" s="238"/>
      <c r="G252" s="238">
        <v>2366.2261147084996</v>
      </c>
      <c r="H252" s="314">
        <v>42916</v>
      </c>
      <c r="I252" s="314">
        <v>46386</v>
      </c>
      <c r="J252" s="314">
        <v>52071</v>
      </c>
      <c r="K252" s="245">
        <v>25</v>
      </c>
      <c r="L252" s="245">
        <v>0</v>
      </c>
    </row>
    <row r="253" spans="1:12" ht="17.100000000000001" customHeight="1" x14ac:dyDescent="0.25">
      <c r="A253" s="245">
        <v>286</v>
      </c>
      <c r="B253" s="245" t="s">
        <v>117</v>
      </c>
      <c r="C253" s="239" t="s">
        <v>349</v>
      </c>
      <c r="D253" s="238">
        <v>3062.1464349629996</v>
      </c>
      <c r="E253" s="238">
        <v>3062.1464349629996</v>
      </c>
      <c r="F253" s="238"/>
      <c r="G253" s="238">
        <v>3062.1464349629996</v>
      </c>
      <c r="H253" s="314">
        <v>42625</v>
      </c>
      <c r="I253" s="314">
        <v>42625</v>
      </c>
      <c r="J253" s="314">
        <v>46139</v>
      </c>
      <c r="K253" s="245">
        <v>9</v>
      </c>
      <c r="L253" s="245">
        <v>6</v>
      </c>
    </row>
    <row r="254" spans="1:12" ht="17.100000000000001" customHeight="1" x14ac:dyDescent="0.25">
      <c r="A254" s="245">
        <v>288</v>
      </c>
      <c r="B254" s="245" t="s">
        <v>215</v>
      </c>
      <c r="C254" s="239" t="s">
        <v>350</v>
      </c>
      <c r="D254" s="238">
        <v>1882.7454342564999</v>
      </c>
      <c r="E254" s="238">
        <v>1882.7454342564999</v>
      </c>
      <c r="F254" s="238"/>
      <c r="G254" s="238">
        <v>1882.7454342564999</v>
      </c>
      <c r="H254" s="314">
        <v>42601</v>
      </c>
      <c r="I254" s="314">
        <v>43962</v>
      </c>
      <c r="J254" s="314">
        <v>54332</v>
      </c>
      <c r="K254" s="245">
        <v>32</v>
      </c>
      <c r="L254" s="245">
        <v>1</v>
      </c>
    </row>
    <row r="255" spans="1:12" ht="17.100000000000001" customHeight="1" x14ac:dyDescent="0.25">
      <c r="A255" s="245">
        <v>289</v>
      </c>
      <c r="B255" s="245" t="s">
        <v>144</v>
      </c>
      <c r="C255" s="239" t="s">
        <v>558</v>
      </c>
      <c r="D255" s="238">
        <v>3026.5151299019999</v>
      </c>
      <c r="E255" s="238">
        <v>3026.5151299019999</v>
      </c>
      <c r="F255" s="238"/>
      <c r="G255" s="238">
        <v>3026.5151299019999</v>
      </c>
      <c r="H255" s="314">
        <v>45859</v>
      </c>
      <c r="I255" s="314">
        <v>46179</v>
      </c>
      <c r="J255" s="314">
        <v>56907</v>
      </c>
      <c r="K255" s="245">
        <v>30</v>
      </c>
      <c r="L255" s="245">
        <v>2</v>
      </c>
    </row>
    <row r="256" spans="1:12" ht="17.100000000000001" customHeight="1" x14ac:dyDescent="0.25">
      <c r="A256" s="245">
        <v>290</v>
      </c>
      <c r="B256" s="245" t="s">
        <v>125</v>
      </c>
      <c r="C256" s="239" t="s">
        <v>351</v>
      </c>
      <c r="D256" s="238">
        <v>886.01322178599992</v>
      </c>
      <c r="E256" s="238">
        <v>886.01322178599992</v>
      </c>
      <c r="F256" s="238"/>
      <c r="G256" s="238">
        <v>886.01322178599992</v>
      </c>
      <c r="H256" s="314">
        <v>45645</v>
      </c>
      <c r="I256" s="314">
        <v>46020</v>
      </c>
      <c r="J256" s="314">
        <v>48582</v>
      </c>
      <c r="K256" s="245">
        <v>7</v>
      </c>
      <c r="L256" s="245">
        <v>8</v>
      </c>
    </row>
    <row r="257" spans="1:12" ht="17.100000000000001" customHeight="1" x14ac:dyDescent="0.25">
      <c r="A257" s="245">
        <v>292</v>
      </c>
      <c r="B257" s="245" t="s">
        <v>129</v>
      </c>
      <c r="C257" s="239" t="s">
        <v>352</v>
      </c>
      <c r="D257" s="238">
        <v>3326.3960310184998</v>
      </c>
      <c r="E257" s="238">
        <v>3326.3960310184998</v>
      </c>
      <c r="F257" s="238"/>
      <c r="G257" s="238">
        <v>3326.3960310184998</v>
      </c>
      <c r="H257" s="314">
        <v>42662</v>
      </c>
      <c r="I257" s="314">
        <v>42866</v>
      </c>
      <c r="J257" s="314">
        <v>49947</v>
      </c>
      <c r="K257" s="245">
        <v>19</v>
      </c>
      <c r="L257" s="245">
        <v>4</v>
      </c>
    </row>
    <row r="258" spans="1:12" ht="17.100000000000001" customHeight="1" x14ac:dyDescent="0.25">
      <c r="A258" s="245">
        <v>293</v>
      </c>
      <c r="B258" s="245" t="s">
        <v>215</v>
      </c>
      <c r="C258" s="239" t="s">
        <v>353</v>
      </c>
      <c r="D258" s="238">
        <v>3367.1621001149997</v>
      </c>
      <c r="E258" s="238">
        <v>3367.1621001149997</v>
      </c>
      <c r="F258" s="238"/>
      <c r="G258" s="238">
        <v>3367.1621001149997</v>
      </c>
      <c r="H258" s="314">
        <v>42048</v>
      </c>
      <c r="I258" s="314">
        <v>42156</v>
      </c>
      <c r="J258" s="314">
        <v>46366</v>
      </c>
      <c r="K258" s="245">
        <v>11</v>
      </c>
      <c r="L258" s="245">
        <v>5</v>
      </c>
    </row>
    <row r="259" spans="1:12" ht="17.100000000000001" customHeight="1" x14ac:dyDescent="0.25">
      <c r="A259" s="245">
        <v>294</v>
      </c>
      <c r="B259" s="245" t="s">
        <v>215</v>
      </c>
      <c r="C259" s="239" t="s">
        <v>354</v>
      </c>
      <c r="D259" s="238">
        <v>3559.3327810699998</v>
      </c>
      <c r="E259" s="238">
        <v>3559.3327810699998</v>
      </c>
      <c r="F259" s="238"/>
      <c r="G259" s="238">
        <v>3559.3327810699998</v>
      </c>
      <c r="H259" s="314">
        <v>41606</v>
      </c>
      <c r="I259" s="314">
        <v>42223</v>
      </c>
      <c r="J259" s="314">
        <v>46234</v>
      </c>
      <c r="K259" s="245">
        <v>12</v>
      </c>
      <c r="L259" s="245">
        <v>3</v>
      </c>
    </row>
    <row r="260" spans="1:12" ht="17.100000000000001" customHeight="1" x14ac:dyDescent="0.25">
      <c r="A260" s="245">
        <v>295</v>
      </c>
      <c r="B260" s="245" t="s">
        <v>215</v>
      </c>
      <c r="C260" s="239" t="s">
        <v>355</v>
      </c>
      <c r="D260" s="238">
        <v>746.4734667665</v>
      </c>
      <c r="E260" s="238">
        <v>746.4734667665</v>
      </c>
      <c r="F260" s="238"/>
      <c r="G260" s="238">
        <v>746.4734667665</v>
      </c>
      <c r="H260" s="314">
        <v>41842</v>
      </c>
      <c r="I260" s="314">
        <v>42027</v>
      </c>
      <c r="J260" s="314">
        <v>46234</v>
      </c>
      <c r="K260" s="245">
        <v>11</v>
      </c>
      <c r="L260" s="245">
        <v>9</v>
      </c>
    </row>
    <row r="261" spans="1:12" ht="17.100000000000001" customHeight="1" x14ac:dyDescent="0.25">
      <c r="A261" s="316" t="s">
        <v>631</v>
      </c>
      <c r="B261" s="239"/>
      <c r="C261" s="209"/>
      <c r="D261" s="232">
        <f>SUM(D262:D274)</f>
        <v>89453.238199852989</v>
      </c>
      <c r="E261" s="232">
        <f>SUM(E262:E274)</f>
        <v>89453.238199852989</v>
      </c>
      <c r="F261" s="232"/>
      <c r="G261" s="232">
        <f>SUM(G262:G274)</f>
        <v>89453.238199852989</v>
      </c>
      <c r="H261" s="314"/>
      <c r="I261" s="314"/>
      <c r="J261" s="314"/>
      <c r="K261" s="245"/>
      <c r="L261" s="245"/>
    </row>
    <row r="262" spans="1:12" ht="17.100000000000001" customHeight="1" x14ac:dyDescent="0.25">
      <c r="A262" s="245">
        <v>296</v>
      </c>
      <c r="B262" s="245" t="s">
        <v>632</v>
      </c>
      <c r="C262" s="239" t="s">
        <v>356</v>
      </c>
      <c r="D262" s="238">
        <v>9328.9514785389983</v>
      </c>
      <c r="E262" s="238">
        <v>9328.9514785389983</v>
      </c>
      <c r="F262" s="238"/>
      <c r="G262" s="238">
        <v>9328.9514785389983</v>
      </c>
      <c r="H262" s="314">
        <v>43551</v>
      </c>
      <c r="I262" s="314">
        <v>45656</v>
      </c>
      <c r="J262" s="314">
        <v>54543</v>
      </c>
      <c r="K262" s="245">
        <v>30</v>
      </c>
      <c r="L262" s="245">
        <v>0</v>
      </c>
    </row>
    <row r="263" spans="1:12" ht="17.100000000000001" customHeight="1" x14ac:dyDescent="0.25">
      <c r="A263" s="245">
        <v>297</v>
      </c>
      <c r="B263" s="245" t="s">
        <v>633</v>
      </c>
      <c r="C263" s="239" t="s">
        <v>357</v>
      </c>
      <c r="D263" s="238">
        <v>3633.4357039474999</v>
      </c>
      <c r="E263" s="238">
        <v>3633.4357039474999</v>
      </c>
      <c r="F263" s="238"/>
      <c r="G263" s="238">
        <v>3633.4357039474999</v>
      </c>
      <c r="H263" s="314">
        <v>42946</v>
      </c>
      <c r="I263" s="314">
        <v>45656</v>
      </c>
      <c r="J263" s="314">
        <v>53929</v>
      </c>
      <c r="K263" s="245">
        <v>30</v>
      </c>
      <c r="L263" s="245">
        <v>0</v>
      </c>
    </row>
    <row r="264" spans="1:12" ht="17.100000000000001" customHeight="1" x14ac:dyDescent="0.25">
      <c r="A264" s="245">
        <v>298</v>
      </c>
      <c r="B264" s="245" t="s">
        <v>632</v>
      </c>
      <c r="C264" s="239" t="s">
        <v>358</v>
      </c>
      <c r="D264" s="238">
        <v>18401.706043181999</v>
      </c>
      <c r="E264" s="238">
        <v>18401.706043181999</v>
      </c>
      <c r="F264" s="238"/>
      <c r="G264" s="238">
        <v>18401.706043181999</v>
      </c>
      <c r="H264" s="314">
        <v>44765</v>
      </c>
      <c r="I264" s="314">
        <v>45656</v>
      </c>
      <c r="J264" s="314">
        <v>55183</v>
      </c>
      <c r="K264" s="245">
        <v>28</v>
      </c>
      <c r="L264" s="245">
        <v>0</v>
      </c>
    </row>
    <row r="265" spans="1:12" ht="17.100000000000001" customHeight="1" x14ac:dyDescent="0.25">
      <c r="A265" s="245">
        <v>300</v>
      </c>
      <c r="B265" s="245" t="s">
        <v>634</v>
      </c>
      <c r="C265" s="239" t="s">
        <v>359</v>
      </c>
      <c r="D265" s="238">
        <v>3444.8713129434996</v>
      </c>
      <c r="E265" s="238">
        <v>3444.8713129434996</v>
      </c>
      <c r="F265" s="238"/>
      <c r="G265" s="238">
        <v>3444.8713129434996</v>
      </c>
      <c r="H265" s="314">
        <v>43601</v>
      </c>
      <c r="I265" s="314">
        <v>43636</v>
      </c>
      <c r="J265" s="314">
        <v>47087</v>
      </c>
      <c r="K265" s="245">
        <v>9</v>
      </c>
      <c r="L265" s="245">
        <v>4</v>
      </c>
    </row>
    <row r="266" spans="1:12" ht="17.100000000000001" customHeight="1" x14ac:dyDescent="0.25">
      <c r="A266" s="245">
        <v>304</v>
      </c>
      <c r="B266" s="245" t="s">
        <v>633</v>
      </c>
      <c r="C266" s="239" t="s">
        <v>360</v>
      </c>
      <c r="D266" s="238">
        <v>6253.0370786124995</v>
      </c>
      <c r="E266" s="238">
        <v>6253.0370786124995</v>
      </c>
      <c r="F266" s="238"/>
      <c r="G266" s="238">
        <v>6253.0370786124995</v>
      </c>
      <c r="H266" s="314">
        <v>45367</v>
      </c>
      <c r="I266" s="314">
        <v>45689</v>
      </c>
      <c r="J266" s="314">
        <v>48684</v>
      </c>
      <c r="K266" s="245">
        <v>9</v>
      </c>
      <c r="L266" s="245">
        <v>0</v>
      </c>
    </row>
    <row r="267" spans="1:12" ht="17.100000000000001" customHeight="1" x14ac:dyDescent="0.25">
      <c r="A267" s="245">
        <v>305</v>
      </c>
      <c r="B267" s="245" t="s">
        <v>635</v>
      </c>
      <c r="C267" s="239" t="s">
        <v>361</v>
      </c>
      <c r="D267" s="238">
        <v>273.94066438749996</v>
      </c>
      <c r="E267" s="238">
        <v>273.94066438749996</v>
      </c>
      <c r="F267" s="238"/>
      <c r="G267" s="238">
        <v>273.94066438749996</v>
      </c>
      <c r="H267" s="314">
        <v>41977</v>
      </c>
      <c r="I267" s="314">
        <v>42194</v>
      </c>
      <c r="J267" s="314">
        <v>46366</v>
      </c>
      <c r="K267" s="245">
        <v>11</v>
      </c>
      <c r="L267" s="245">
        <v>10</v>
      </c>
    </row>
    <row r="268" spans="1:12" ht="17.100000000000001" customHeight="1" x14ac:dyDescent="0.25">
      <c r="A268" s="245">
        <v>306</v>
      </c>
      <c r="B268" s="245" t="s">
        <v>635</v>
      </c>
      <c r="C268" s="239" t="s">
        <v>362</v>
      </c>
      <c r="D268" s="238">
        <v>12806.122204161</v>
      </c>
      <c r="E268" s="238">
        <v>12806.122204161</v>
      </c>
      <c r="F268" s="238"/>
      <c r="G268" s="238">
        <v>12806.122204161</v>
      </c>
      <c r="H268" s="314">
        <v>42139</v>
      </c>
      <c r="I268" s="314">
        <v>42697</v>
      </c>
      <c r="J268" s="314">
        <v>49947</v>
      </c>
      <c r="K268" s="245">
        <v>21</v>
      </c>
      <c r="L268" s="245">
        <v>2</v>
      </c>
    </row>
    <row r="269" spans="1:12" ht="17.100000000000001" customHeight="1" x14ac:dyDescent="0.25">
      <c r="A269" s="245">
        <v>307</v>
      </c>
      <c r="B269" s="245" t="s">
        <v>636</v>
      </c>
      <c r="C269" s="239" t="s">
        <v>363</v>
      </c>
      <c r="D269" s="238">
        <v>3093.1951238815</v>
      </c>
      <c r="E269" s="238">
        <v>3093.1951238815</v>
      </c>
      <c r="F269" s="238"/>
      <c r="G269" s="238">
        <v>3093.1951238815</v>
      </c>
      <c r="H269" s="314">
        <v>42416</v>
      </c>
      <c r="I269" s="314">
        <v>43052</v>
      </c>
      <c r="J269" s="314">
        <v>53885</v>
      </c>
      <c r="K269" s="245">
        <v>31</v>
      </c>
      <c r="L269" s="245">
        <v>3</v>
      </c>
    </row>
    <row r="270" spans="1:12" ht="17.100000000000001" customHeight="1" x14ac:dyDescent="0.25">
      <c r="A270" s="245">
        <v>308</v>
      </c>
      <c r="B270" s="245" t="s">
        <v>636</v>
      </c>
      <c r="C270" s="239" t="s">
        <v>364</v>
      </c>
      <c r="D270" s="238">
        <v>4635.5494360064995</v>
      </c>
      <c r="E270" s="238">
        <v>4635.5494360064995</v>
      </c>
      <c r="F270" s="238"/>
      <c r="G270" s="238">
        <v>4635.5494360064995</v>
      </c>
      <c r="H270" s="314">
        <v>42324</v>
      </c>
      <c r="I270" s="314">
        <v>42797</v>
      </c>
      <c r="J270" s="314">
        <v>46365</v>
      </c>
      <c r="K270" s="245">
        <v>10</v>
      </c>
      <c r="L270" s="245">
        <v>10</v>
      </c>
    </row>
    <row r="271" spans="1:12" ht="17.100000000000001" customHeight="1" x14ac:dyDescent="0.25">
      <c r="A271" s="245">
        <v>309</v>
      </c>
      <c r="B271" s="245" t="s">
        <v>636</v>
      </c>
      <c r="C271" s="239" t="s">
        <v>365</v>
      </c>
      <c r="D271" s="238">
        <v>12247.739806714499</v>
      </c>
      <c r="E271" s="238">
        <v>12247.739806714499</v>
      </c>
      <c r="F271" s="238"/>
      <c r="G271" s="238">
        <v>12247.739806714499</v>
      </c>
      <c r="H271" s="314">
        <v>43251</v>
      </c>
      <c r="I271" s="314">
        <v>43529</v>
      </c>
      <c r="J271" s="314">
        <v>54128</v>
      </c>
      <c r="K271" s="245">
        <v>29</v>
      </c>
      <c r="L271" s="245">
        <v>8</v>
      </c>
    </row>
    <row r="272" spans="1:12" ht="17.100000000000001" customHeight="1" x14ac:dyDescent="0.25">
      <c r="A272" s="245">
        <v>310</v>
      </c>
      <c r="B272" s="245" t="s">
        <v>636</v>
      </c>
      <c r="C272" s="239" t="s">
        <v>366</v>
      </c>
      <c r="D272" s="238">
        <v>2139.8834521844997</v>
      </c>
      <c r="E272" s="238">
        <v>2139.8834521844997</v>
      </c>
      <c r="F272" s="238"/>
      <c r="G272" s="238">
        <v>2139.8834521844997</v>
      </c>
      <c r="H272" s="314">
        <v>42890</v>
      </c>
      <c r="I272" s="314">
        <v>46568</v>
      </c>
      <c r="J272" s="314">
        <v>54633</v>
      </c>
      <c r="K272" s="245">
        <v>31</v>
      </c>
      <c r="L272" s="245">
        <v>9</v>
      </c>
    </row>
    <row r="273" spans="1:12" ht="17.100000000000001" customHeight="1" x14ac:dyDescent="0.25">
      <c r="A273" s="245">
        <v>311</v>
      </c>
      <c r="B273" s="245" t="s">
        <v>637</v>
      </c>
      <c r="C273" s="239" t="s">
        <v>367</v>
      </c>
      <c r="D273" s="238">
        <v>9937.9955679729992</v>
      </c>
      <c r="E273" s="238">
        <v>9937.9955679729992</v>
      </c>
      <c r="F273" s="238"/>
      <c r="G273" s="238">
        <v>9937.9955679729992</v>
      </c>
      <c r="H273" s="314">
        <v>43441</v>
      </c>
      <c r="I273" s="314">
        <v>45653</v>
      </c>
      <c r="J273" s="314">
        <v>54493</v>
      </c>
      <c r="K273" s="245">
        <v>30</v>
      </c>
      <c r="L273" s="245">
        <v>3</v>
      </c>
    </row>
    <row r="274" spans="1:12" ht="17.100000000000001" customHeight="1" x14ac:dyDescent="0.25">
      <c r="A274" s="245">
        <v>312</v>
      </c>
      <c r="B274" s="245" t="s">
        <v>637</v>
      </c>
      <c r="C274" s="239" t="s">
        <v>368</v>
      </c>
      <c r="D274" s="238">
        <v>3256.8103273199995</v>
      </c>
      <c r="E274" s="238">
        <v>3256.8103273199995</v>
      </c>
      <c r="F274" s="238"/>
      <c r="G274" s="238">
        <v>3256.8103273199995</v>
      </c>
      <c r="H274" s="314">
        <v>42901</v>
      </c>
      <c r="I274" s="314">
        <v>43632</v>
      </c>
      <c r="J274" s="314">
        <v>54128</v>
      </c>
      <c r="K274" s="245">
        <v>30</v>
      </c>
      <c r="L274" s="245">
        <v>5</v>
      </c>
    </row>
    <row r="275" spans="1:12" ht="17.100000000000001" customHeight="1" x14ac:dyDescent="0.25">
      <c r="A275" s="316" t="s">
        <v>638</v>
      </c>
      <c r="B275" s="318"/>
      <c r="C275" s="209"/>
      <c r="D275" s="232">
        <f>SUM(D276:D284)</f>
        <v>57085.789374014494</v>
      </c>
      <c r="E275" s="232">
        <f>SUM(E276:E284)</f>
        <v>57085.789374014494</v>
      </c>
      <c r="F275" s="232"/>
      <c r="G275" s="232">
        <f>SUM(G276:G284)</f>
        <v>57085.789374014494</v>
      </c>
      <c r="H275" s="314"/>
      <c r="I275" s="314"/>
      <c r="J275" s="314"/>
      <c r="K275" s="245"/>
      <c r="L275" s="245"/>
    </row>
    <row r="276" spans="1:12" ht="17.100000000000001" customHeight="1" x14ac:dyDescent="0.25">
      <c r="A276" s="245">
        <v>313</v>
      </c>
      <c r="B276" s="245" t="s">
        <v>115</v>
      </c>
      <c r="C276" s="239" t="s">
        <v>369</v>
      </c>
      <c r="D276" s="238">
        <v>9318.2564966645004</v>
      </c>
      <c r="E276" s="238">
        <v>9318.2564966645004</v>
      </c>
      <c r="F276" s="238"/>
      <c r="G276" s="238">
        <v>9318.2564966645004</v>
      </c>
      <c r="H276" s="314">
        <v>43692</v>
      </c>
      <c r="I276" s="314">
        <v>45656</v>
      </c>
      <c r="J276" s="314">
        <v>54677</v>
      </c>
      <c r="K276" s="245">
        <v>30</v>
      </c>
      <c r="L276" s="245">
        <v>0</v>
      </c>
    </row>
    <row r="277" spans="1:12" ht="17.100000000000001" customHeight="1" x14ac:dyDescent="0.25">
      <c r="A277" s="245">
        <v>314</v>
      </c>
      <c r="B277" s="245" t="s">
        <v>125</v>
      </c>
      <c r="C277" s="239" t="s">
        <v>370</v>
      </c>
      <c r="D277" s="238">
        <v>3641.7834468565002</v>
      </c>
      <c r="E277" s="238">
        <v>3641.7834468565002</v>
      </c>
      <c r="F277" s="238"/>
      <c r="G277" s="238">
        <v>3641.7834468565002</v>
      </c>
      <c r="H277" s="314">
        <v>42963</v>
      </c>
      <c r="I277" s="314">
        <v>43151</v>
      </c>
      <c r="J277" s="314">
        <v>54128</v>
      </c>
      <c r="K277" s="245">
        <v>30</v>
      </c>
      <c r="L277" s="245">
        <v>2</v>
      </c>
    </row>
    <row r="278" spans="1:12" ht="17.100000000000001" customHeight="1" x14ac:dyDescent="0.25">
      <c r="A278" s="245">
        <v>316</v>
      </c>
      <c r="B278" s="245" t="s">
        <v>129</v>
      </c>
      <c r="C278" s="239" t="s">
        <v>371</v>
      </c>
      <c r="D278" s="238">
        <v>515.86196232999998</v>
      </c>
      <c r="E278" s="238">
        <v>515.86196232999998</v>
      </c>
      <c r="F278" s="238"/>
      <c r="G278" s="238">
        <v>515.86196232999998</v>
      </c>
      <c r="H278" s="314">
        <v>42643</v>
      </c>
      <c r="I278" s="314">
        <v>42909</v>
      </c>
      <c r="J278" s="314">
        <v>49947</v>
      </c>
      <c r="K278" s="245">
        <v>19</v>
      </c>
      <c r="L278" s="245">
        <v>11</v>
      </c>
    </row>
    <row r="279" spans="1:12" ht="17.100000000000001" customHeight="1" x14ac:dyDescent="0.25">
      <c r="A279" s="245">
        <v>317</v>
      </c>
      <c r="B279" s="245" t="s">
        <v>215</v>
      </c>
      <c r="C279" s="239" t="s">
        <v>372</v>
      </c>
      <c r="D279" s="238">
        <v>2726.3378378664997</v>
      </c>
      <c r="E279" s="238">
        <v>2726.3378378664997</v>
      </c>
      <c r="F279" s="238"/>
      <c r="G279" s="238">
        <v>2726.3378378664997</v>
      </c>
      <c r="H279" s="314">
        <v>42619</v>
      </c>
      <c r="I279" s="314">
        <v>42891</v>
      </c>
      <c r="J279" s="314">
        <v>49947</v>
      </c>
      <c r="K279" s="245">
        <v>19</v>
      </c>
      <c r="L279" s="245">
        <v>11</v>
      </c>
    </row>
    <row r="280" spans="1:12" ht="17.100000000000001" customHeight="1" x14ac:dyDescent="0.25">
      <c r="A280" s="245">
        <v>318</v>
      </c>
      <c r="B280" s="245" t="s">
        <v>639</v>
      </c>
      <c r="C280" s="239" t="s">
        <v>373</v>
      </c>
      <c r="D280" s="238">
        <v>900.847964467</v>
      </c>
      <c r="E280" s="238">
        <v>900.847964467</v>
      </c>
      <c r="F280" s="238"/>
      <c r="G280" s="238">
        <v>900.847964467</v>
      </c>
      <c r="H280" s="314">
        <v>42485</v>
      </c>
      <c r="I280" s="314">
        <v>42545</v>
      </c>
      <c r="J280" s="314">
        <v>46139</v>
      </c>
      <c r="K280" s="245">
        <v>9</v>
      </c>
      <c r="L280" s="245">
        <v>6</v>
      </c>
    </row>
    <row r="281" spans="1:12" ht="17.100000000000001" customHeight="1" x14ac:dyDescent="0.25">
      <c r="A281" s="245">
        <v>319</v>
      </c>
      <c r="B281" s="245" t="s">
        <v>237</v>
      </c>
      <c r="C281" s="239" t="s">
        <v>374</v>
      </c>
      <c r="D281" s="238">
        <v>3520.5142805579999</v>
      </c>
      <c r="E281" s="238">
        <v>3520.5142805579999</v>
      </c>
      <c r="F281" s="238"/>
      <c r="G281" s="238">
        <v>3520.5142805579999</v>
      </c>
      <c r="H281" s="314">
        <v>42853</v>
      </c>
      <c r="I281" s="314">
        <v>42870</v>
      </c>
      <c r="J281" s="314">
        <v>46365</v>
      </c>
      <c r="K281" s="245">
        <v>9</v>
      </c>
      <c r="L281" s="245">
        <v>6</v>
      </c>
    </row>
    <row r="282" spans="1:12" ht="17.100000000000001" customHeight="1" x14ac:dyDescent="0.25">
      <c r="A282" s="245">
        <v>320</v>
      </c>
      <c r="B282" s="245" t="s">
        <v>125</v>
      </c>
      <c r="C282" s="239" t="s">
        <v>375</v>
      </c>
      <c r="D282" s="238">
        <v>11775.452028846001</v>
      </c>
      <c r="E282" s="238">
        <v>11775.452028846001</v>
      </c>
      <c r="F282" s="238"/>
      <c r="G282" s="238">
        <v>11775.452028846001</v>
      </c>
      <c r="H282" s="314">
        <v>42584</v>
      </c>
      <c r="I282" s="314">
        <v>42919</v>
      </c>
      <c r="J282" s="314">
        <v>49947</v>
      </c>
      <c r="K282" s="245">
        <v>19</v>
      </c>
      <c r="L282" s="245">
        <v>11</v>
      </c>
    </row>
    <row r="283" spans="1:12" ht="17.100000000000001" customHeight="1" x14ac:dyDescent="0.25">
      <c r="A283" s="245">
        <v>321</v>
      </c>
      <c r="B283" s="245" t="s">
        <v>215</v>
      </c>
      <c r="C283" s="239" t="s">
        <v>376</v>
      </c>
      <c r="D283" s="238">
        <v>882.62515251899993</v>
      </c>
      <c r="E283" s="238">
        <v>882.62515251899993</v>
      </c>
      <c r="F283" s="238"/>
      <c r="G283" s="238">
        <v>882.62515251899993</v>
      </c>
      <c r="H283" s="314">
        <v>42658</v>
      </c>
      <c r="I283" s="314">
        <v>46660</v>
      </c>
      <c r="J283" s="314">
        <v>55120</v>
      </c>
      <c r="K283" s="245">
        <v>34</v>
      </c>
      <c r="L283" s="245">
        <v>0</v>
      </c>
    </row>
    <row r="284" spans="1:12" ht="17.100000000000001" customHeight="1" x14ac:dyDescent="0.25">
      <c r="A284" s="245">
        <v>322</v>
      </c>
      <c r="B284" s="245" t="s">
        <v>237</v>
      </c>
      <c r="C284" s="239" t="s">
        <v>377</v>
      </c>
      <c r="D284" s="238">
        <v>23804.110203906999</v>
      </c>
      <c r="E284" s="238">
        <v>23804.110203906999</v>
      </c>
      <c r="F284" s="238"/>
      <c r="G284" s="238">
        <v>23804.110203906999</v>
      </c>
      <c r="H284" s="314">
        <v>42392</v>
      </c>
      <c r="I284" s="314">
        <v>43287</v>
      </c>
      <c r="J284" s="314">
        <v>54128</v>
      </c>
      <c r="K284" s="245">
        <v>31</v>
      </c>
      <c r="L284" s="245">
        <v>11</v>
      </c>
    </row>
    <row r="285" spans="1:12" s="83" customFormat="1" ht="17.100000000000001" customHeight="1" x14ac:dyDescent="0.25">
      <c r="A285" s="316" t="s">
        <v>640</v>
      </c>
      <c r="B285" s="318"/>
      <c r="C285" s="209"/>
      <c r="D285" s="232">
        <f>SUM(D286:D291)</f>
        <v>40018.020381058501</v>
      </c>
      <c r="E285" s="232">
        <f>SUM(E286:E291)</f>
        <v>40018.020381058501</v>
      </c>
      <c r="F285" s="232"/>
      <c r="G285" s="232">
        <f>SUM(G286:G291)</f>
        <v>40018.020381058501</v>
      </c>
      <c r="H285" s="314"/>
      <c r="I285" s="314"/>
      <c r="J285" s="314"/>
      <c r="K285" s="245"/>
      <c r="L285" s="245"/>
    </row>
    <row r="286" spans="1:12" ht="17.100000000000001" customHeight="1" x14ac:dyDescent="0.25">
      <c r="A286" s="239">
        <v>327</v>
      </c>
      <c r="B286" s="239" t="s">
        <v>113</v>
      </c>
      <c r="C286" s="239" t="s">
        <v>378</v>
      </c>
      <c r="D286" s="238">
        <v>843.64868982350004</v>
      </c>
      <c r="E286" s="238">
        <v>843.64868982350004</v>
      </c>
      <c r="F286" s="238"/>
      <c r="G286" s="238">
        <v>843.64868982350004</v>
      </c>
      <c r="H286" s="314">
        <v>43747</v>
      </c>
      <c r="I286" s="314">
        <v>44561</v>
      </c>
      <c r="J286" s="314">
        <v>54868</v>
      </c>
      <c r="K286" s="245">
        <v>30</v>
      </c>
      <c r="L286" s="245">
        <v>2</v>
      </c>
    </row>
    <row r="287" spans="1:12" ht="17.100000000000001" customHeight="1" x14ac:dyDescent="0.25">
      <c r="A287" s="239">
        <v>328</v>
      </c>
      <c r="B287" s="239" t="s">
        <v>125</v>
      </c>
      <c r="C287" s="239" t="s">
        <v>379</v>
      </c>
      <c r="D287" s="238">
        <v>248.41908484249998</v>
      </c>
      <c r="E287" s="238">
        <v>248.41908484249998</v>
      </c>
      <c r="F287" s="238"/>
      <c r="G287" s="238">
        <v>248.41908484249998</v>
      </c>
      <c r="H287" s="314">
        <v>43208</v>
      </c>
      <c r="I287" s="314">
        <v>43208</v>
      </c>
      <c r="J287" s="314">
        <v>54128</v>
      </c>
      <c r="K287" s="245">
        <v>29</v>
      </c>
      <c r="L287" s="245">
        <v>8</v>
      </c>
    </row>
    <row r="288" spans="1:12" ht="17.100000000000001" customHeight="1" x14ac:dyDescent="0.25">
      <c r="A288" s="239">
        <v>336</v>
      </c>
      <c r="B288" s="239" t="s">
        <v>215</v>
      </c>
      <c r="C288" s="239" t="s">
        <v>380</v>
      </c>
      <c r="D288" s="238">
        <v>10781.732504521</v>
      </c>
      <c r="E288" s="238">
        <v>10781.732504521</v>
      </c>
      <c r="F288" s="238"/>
      <c r="G288" s="238">
        <v>10781.732504521</v>
      </c>
      <c r="H288" s="314">
        <v>43069</v>
      </c>
      <c r="I288" s="314">
        <v>43845</v>
      </c>
      <c r="J288" s="314">
        <v>54633</v>
      </c>
      <c r="K288" s="245">
        <v>31</v>
      </c>
      <c r="L288" s="245">
        <v>7</v>
      </c>
    </row>
    <row r="289" spans="1:12" ht="17.100000000000001" customHeight="1" x14ac:dyDescent="0.25">
      <c r="A289" s="239">
        <v>337</v>
      </c>
      <c r="B289" s="239" t="s">
        <v>215</v>
      </c>
      <c r="C289" s="239" t="s">
        <v>381</v>
      </c>
      <c r="D289" s="238">
        <v>11459.069099576998</v>
      </c>
      <c r="E289" s="238">
        <v>11459.069099576998</v>
      </c>
      <c r="F289" s="238"/>
      <c r="G289" s="238">
        <v>11459.069099576998</v>
      </c>
      <c r="H289" s="314">
        <v>43322</v>
      </c>
      <c r="I289" s="314">
        <v>45656</v>
      </c>
      <c r="J289" s="314">
        <v>54493</v>
      </c>
      <c r="K289" s="245">
        <v>30</v>
      </c>
      <c r="L289" s="245">
        <v>6</v>
      </c>
    </row>
    <row r="290" spans="1:12" ht="17.100000000000001" customHeight="1" x14ac:dyDescent="0.25">
      <c r="A290" s="239">
        <v>338</v>
      </c>
      <c r="B290" s="239" t="s">
        <v>215</v>
      </c>
      <c r="C290" s="239" t="s">
        <v>641</v>
      </c>
      <c r="D290" s="238">
        <v>2857.6013875859999</v>
      </c>
      <c r="E290" s="238">
        <v>2857.6013875859999</v>
      </c>
      <c r="F290" s="238"/>
      <c r="G290" s="238">
        <v>2857.6013875859999</v>
      </c>
      <c r="H290" s="314">
        <v>43416</v>
      </c>
      <c r="I290" s="314">
        <v>46659</v>
      </c>
      <c r="J290" s="314">
        <v>55152</v>
      </c>
      <c r="K290" s="245">
        <v>32</v>
      </c>
      <c r="L290" s="245">
        <v>0</v>
      </c>
    </row>
    <row r="291" spans="1:12" ht="17.100000000000001" customHeight="1" x14ac:dyDescent="0.25">
      <c r="A291" s="239">
        <v>339</v>
      </c>
      <c r="B291" s="239" t="s">
        <v>215</v>
      </c>
      <c r="C291" s="239" t="s">
        <v>383</v>
      </c>
      <c r="D291" s="238">
        <v>13827.5496147085</v>
      </c>
      <c r="E291" s="238">
        <v>13827.5496147085</v>
      </c>
      <c r="F291" s="238"/>
      <c r="G291" s="238">
        <v>13827.5496147085</v>
      </c>
      <c r="H291" s="314">
        <v>42636</v>
      </c>
      <c r="I291" s="314">
        <v>43191</v>
      </c>
      <c r="J291" s="314">
        <v>54128</v>
      </c>
      <c r="K291" s="245">
        <v>31</v>
      </c>
      <c r="L291" s="245">
        <v>4</v>
      </c>
    </row>
    <row r="292" spans="1:12" ht="17.100000000000001" customHeight="1" x14ac:dyDescent="0.25">
      <c r="A292" s="316" t="s">
        <v>642</v>
      </c>
      <c r="B292" s="318"/>
      <c r="C292" s="209"/>
      <c r="D292" s="232">
        <f>SUM(D293:D295)</f>
        <v>6333.5959153829999</v>
      </c>
      <c r="E292" s="232">
        <f>SUM(E293:E295)</f>
        <v>6333.5959153829999</v>
      </c>
      <c r="F292" s="232"/>
      <c r="G292" s="232">
        <f>SUM(G293:G295)</f>
        <v>6333.5959153829999</v>
      </c>
      <c r="H292" s="314"/>
      <c r="I292" s="314"/>
      <c r="J292" s="314"/>
      <c r="K292" s="245"/>
      <c r="L292" s="245"/>
    </row>
    <row r="293" spans="1:12" ht="17.100000000000001" customHeight="1" x14ac:dyDescent="0.25">
      <c r="A293" s="245">
        <v>348</v>
      </c>
      <c r="B293" s="245" t="s">
        <v>129</v>
      </c>
      <c r="C293" s="239" t="s">
        <v>384</v>
      </c>
      <c r="D293" s="238">
        <v>1116.4993623025</v>
      </c>
      <c r="E293" s="238">
        <v>1116.4993623025</v>
      </c>
      <c r="F293" s="238"/>
      <c r="G293" s="238">
        <v>1116.4993623025</v>
      </c>
      <c r="H293" s="314">
        <v>44009</v>
      </c>
      <c r="I293" s="314">
        <v>44009</v>
      </c>
      <c r="J293" s="314">
        <v>54868</v>
      </c>
      <c r="K293" s="245">
        <v>28</v>
      </c>
      <c r="L293" s="245">
        <v>8</v>
      </c>
    </row>
    <row r="294" spans="1:12" ht="17.100000000000001" customHeight="1" x14ac:dyDescent="0.25">
      <c r="A294" s="245">
        <v>349</v>
      </c>
      <c r="B294" s="245" t="s">
        <v>215</v>
      </c>
      <c r="C294" s="239" t="s">
        <v>643</v>
      </c>
      <c r="D294" s="238">
        <v>1329.1209802255</v>
      </c>
      <c r="E294" s="238">
        <v>1329.1209802255</v>
      </c>
      <c r="F294" s="238"/>
      <c r="G294" s="238">
        <v>1329.1209802255</v>
      </c>
      <c r="H294" s="314">
        <v>43425</v>
      </c>
      <c r="I294" s="314">
        <v>46598</v>
      </c>
      <c r="J294" s="314">
        <v>54882</v>
      </c>
      <c r="K294" s="245">
        <v>31</v>
      </c>
      <c r="L294" s="245">
        <v>3</v>
      </c>
    </row>
    <row r="295" spans="1:12" ht="17.100000000000001" customHeight="1" x14ac:dyDescent="0.25">
      <c r="A295" s="245">
        <v>350</v>
      </c>
      <c r="B295" s="245" t="s">
        <v>215</v>
      </c>
      <c r="C295" s="239" t="s">
        <v>386</v>
      </c>
      <c r="D295" s="238">
        <v>3887.9755728549999</v>
      </c>
      <c r="E295" s="238">
        <v>3887.9755728549999</v>
      </c>
      <c r="F295" s="238"/>
      <c r="G295" s="238">
        <v>3887.9755728549999</v>
      </c>
      <c r="H295" s="314">
        <v>43261</v>
      </c>
      <c r="I295" s="314">
        <v>44372</v>
      </c>
      <c r="J295" s="314">
        <v>54868</v>
      </c>
      <c r="K295" s="245">
        <v>31</v>
      </c>
      <c r="L295" s="245">
        <v>5</v>
      </c>
    </row>
    <row r="296" spans="1:12" ht="17.100000000000001" customHeight="1" x14ac:dyDescent="0.25">
      <c r="A296" s="316" t="s">
        <v>644</v>
      </c>
      <c r="B296" s="245"/>
      <c r="C296" s="239"/>
      <c r="D296" s="232">
        <f>SUM(D297:D300)</f>
        <v>37796.178680903504</v>
      </c>
      <c r="E296" s="232">
        <f t="shared" ref="E296:G296" si="0">SUM(E297:E300)</f>
        <v>37796.178680903504</v>
      </c>
      <c r="F296" s="232"/>
      <c r="G296" s="232">
        <f t="shared" si="0"/>
        <v>37796.178680903504</v>
      </c>
      <c r="H296" s="314"/>
      <c r="I296" s="314"/>
      <c r="J296" s="314"/>
      <c r="K296" s="245"/>
      <c r="L296" s="245"/>
    </row>
    <row r="297" spans="1:12" ht="17.100000000000001" customHeight="1" x14ac:dyDescent="0.25">
      <c r="A297" s="245">
        <v>352</v>
      </c>
      <c r="B297" s="245" t="s">
        <v>215</v>
      </c>
      <c r="C297" s="239" t="s">
        <v>387</v>
      </c>
      <c r="D297" s="238">
        <v>25205.573655009001</v>
      </c>
      <c r="E297" s="238">
        <v>25205.573655009001</v>
      </c>
      <c r="F297" s="238"/>
      <c r="G297" s="238">
        <v>25205.573655009001</v>
      </c>
      <c r="H297" s="314">
        <v>45953</v>
      </c>
      <c r="I297" s="314">
        <v>45953</v>
      </c>
      <c r="J297" s="314">
        <v>56912</v>
      </c>
      <c r="K297" s="245">
        <v>30</v>
      </c>
      <c r="L297" s="245">
        <v>0</v>
      </c>
    </row>
    <row r="298" spans="1:12" ht="17.100000000000001" customHeight="1" x14ac:dyDescent="0.25">
      <c r="A298" s="245">
        <v>353</v>
      </c>
      <c r="B298" s="245" t="s">
        <v>125</v>
      </c>
      <c r="C298" s="239" t="s">
        <v>645</v>
      </c>
      <c r="D298" s="238">
        <v>3328.7882953105</v>
      </c>
      <c r="E298" s="238">
        <v>3328.7882953105</v>
      </c>
      <c r="F298" s="238"/>
      <c r="G298" s="238">
        <v>3328.7882953105</v>
      </c>
      <c r="H298" s="314">
        <v>45997</v>
      </c>
      <c r="I298" s="314">
        <v>45997</v>
      </c>
      <c r="J298" s="314">
        <v>56955</v>
      </c>
      <c r="K298" s="245">
        <v>30</v>
      </c>
      <c r="L298" s="245">
        <v>0</v>
      </c>
    </row>
    <row r="299" spans="1:12" ht="17.100000000000001" customHeight="1" x14ac:dyDescent="0.25">
      <c r="A299" s="245">
        <v>354</v>
      </c>
      <c r="B299" s="245" t="s">
        <v>215</v>
      </c>
      <c r="C299" s="239" t="s">
        <v>646</v>
      </c>
      <c r="D299" s="238">
        <v>2630.3858241045</v>
      </c>
      <c r="E299" s="238">
        <v>2630.3858241045</v>
      </c>
      <c r="F299" s="238"/>
      <c r="G299" s="238">
        <v>2630.3858241045</v>
      </c>
      <c r="H299" s="314">
        <v>45996</v>
      </c>
      <c r="I299" s="314">
        <v>45996</v>
      </c>
      <c r="J299" s="314">
        <v>56956</v>
      </c>
      <c r="K299" s="245">
        <v>30</v>
      </c>
      <c r="L299" s="245">
        <v>0</v>
      </c>
    </row>
    <row r="300" spans="1:12" ht="17.100000000000001" customHeight="1" x14ac:dyDescent="0.25">
      <c r="A300" s="245">
        <v>355</v>
      </c>
      <c r="B300" s="245" t="s">
        <v>215</v>
      </c>
      <c r="C300" s="239" t="s">
        <v>388</v>
      </c>
      <c r="D300" s="238">
        <v>6631.4309064794998</v>
      </c>
      <c r="E300" s="238">
        <v>6631.4309064794998</v>
      </c>
      <c r="F300" s="238"/>
      <c r="G300" s="238">
        <v>6631.4309064794998</v>
      </c>
      <c r="H300" s="314">
        <v>45414</v>
      </c>
      <c r="I300" s="314">
        <v>45779</v>
      </c>
      <c r="J300" s="314">
        <v>56371</v>
      </c>
      <c r="K300" s="245">
        <v>30</v>
      </c>
      <c r="L300" s="245">
        <v>0</v>
      </c>
    </row>
    <row r="301" spans="1:12" ht="17.100000000000001" customHeight="1" x14ac:dyDescent="0.25">
      <c r="A301" s="316" t="s">
        <v>647</v>
      </c>
      <c r="B301" s="245"/>
      <c r="C301" s="239"/>
      <c r="D301" s="232">
        <f>SUM(D302:D305)</f>
        <v>1242747.1930365085</v>
      </c>
      <c r="E301" s="232">
        <f t="shared" ref="E301:G301" si="1">SUM(E302:E305)</f>
        <v>1242747.1930365085</v>
      </c>
      <c r="F301" s="232"/>
      <c r="G301" s="232">
        <f t="shared" si="1"/>
        <v>1242747.1930365085</v>
      </c>
      <c r="H301" s="314"/>
      <c r="I301" s="314"/>
      <c r="J301" s="314"/>
      <c r="K301" s="245"/>
      <c r="L301" s="245"/>
    </row>
    <row r="302" spans="1:12" ht="17.100000000000001" customHeight="1" x14ac:dyDescent="0.25">
      <c r="A302" s="209">
        <v>356</v>
      </c>
      <c r="B302" s="245" t="s">
        <v>215</v>
      </c>
      <c r="C302" s="239" t="s">
        <v>648</v>
      </c>
      <c r="D302" s="238">
        <v>883020.66577410395</v>
      </c>
      <c r="E302" s="238">
        <v>883020.66577410395</v>
      </c>
      <c r="F302" s="238"/>
      <c r="G302" s="238">
        <v>883020.66577410395</v>
      </c>
      <c r="H302" s="314">
        <v>45894</v>
      </c>
      <c r="I302" s="314">
        <v>45894</v>
      </c>
      <c r="J302" s="314">
        <v>56852</v>
      </c>
      <c r="K302" s="245">
        <v>30</v>
      </c>
      <c r="L302" s="245">
        <v>0</v>
      </c>
    </row>
    <row r="303" spans="1:12" ht="17.100000000000001" customHeight="1" x14ac:dyDescent="0.25">
      <c r="A303" s="209">
        <v>357</v>
      </c>
      <c r="B303" s="245" t="s">
        <v>215</v>
      </c>
      <c r="C303" s="239" t="s">
        <v>649</v>
      </c>
      <c r="D303" s="238">
        <v>298097.40135968098</v>
      </c>
      <c r="E303" s="238">
        <v>298097.40135968098</v>
      </c>
      <c r="F303" s="238"/>
      <c r="G303" s="238">
        <v>298097.40135968098</v>
      </c>
      <c r="H303" s="314">
        <v>45898</v>
      </c>
      <c r="I303" s="314">
        <v>45898</v>
      </c>
      <c r="J303" s="314">
        <v>56856</v>
      </c>
      <c r="K303" s="245">
        <v>30</v>
      </c>
      <c r="L303" s="245">
        <v>0</v>
      </c>
    </row>
    <row r="304" spans="1:12" ht="17.100000000000001" customHeight="1" x14ac:dyDescent="0.25">
      <c r="A304" s="209">
        <v>358</v>
      </c>
      <c r="B304" s="245" t="s">
        <v>215</v>
      </c>
      <c r="C304" s="239" t="s">
        <v>650</v>
      </c>
      <c r="D304" s="238">
        <v>12167.0066812965</v>
      </c>
      <c r="E304" s="238">
        <v>12167.0066812965</v>
      </c>
      <c r="F304" s="238"/>
      <c r="G304" s="238">
        <v>12167.0066812965</v>
      </c>
      <c r="H304" s="314">
        <v>46189</v>
      </c>
      <c r="I304" s="314">
        <v>46189</v>
      </c>
      <c r="J304" s="314">
        <v>57148</v>
      </c>
      <c r="K304" s="245">
        <v>30</v>
      </c>
      <c r="L304" s="245">
        <v>0</v>
      </c>
    </row>
    <row r="305" spans="1:12" ht="17.100000000000001" customHeight="1" x14ac:dyDescent="0.25">
      <c r="A305" s="209">
        <v>359</v>
      </c>
      <c r="B305" s="245" t="s">
        <v>215</v>
      </c>
      <c r="C305" s="239" t="s">
        <v>651</v>
      </c>
      <c r="D305" s="238">
        <v>49462.119221426998</v>
      </c>
      <c r="E305" s="238">
        <v>49462.119221426998</v>
      </c>
      <c r="F305" s="238"/>
      <c r="G305" s="238">
        <v>49462.119221426998</v>
      </c>
      <c r="H305" s="314">
        <v>46259</v>
      </c>
      <c r="I305" s="314">
        <v>46259</v>
      </c>
      <c r="J305" s="314">
        <v>57219</v>
      </c>
      <c r="K305" s="245">
        <v>30</v>
      </c>
      <c r="L305" s="245">
        <v>0</v>
      </c>
    </row>
    <row r="306" spans="1:12" ht="17.100000000000001" customHeight="1" x14ac:dyDescent="0.25">
      <c r="A306" s="316" t="s">
        <v>652</v>
      </c>
      <c r="B306" s="245"/>
      <c r="C306" s="239"/>
      <c r="D306" s="232">
        <f>SUM(D307:D310)</f>
        <v>3448.4368596204995</v>
      </c>
      <c r="E306" s="232">
        <f t="shared" ref="E306:G306" si="2">SUM(E307:E310)</f>
        <v>3448.4368596204995</v>
      </c>
      <c r="F306" s="232"/>
      <c r="G306" s="232">
        <f t="shared" si="2"/>
        <v>3448.4368596204995</v>
      </c>
      <c r="H306" s="314"/>
      <c r="I306" s="314"/>
      <c r="J306" s="314"/>
      <c r="K306" s="245"/>
      <c r="L306" s="245"/>
    </row>
    <row r="307" spans="1:12" ht="17.100000000000001" customHeight="1" x14ac:dyDescent="0.25">
      <c r="A307" s="245">
        <v>360</v>
      </c>
      <c r="B307" s="245" t="s">
        <v>129</v>
      </c>
      <c r="C307" s="239" t="s">
        <v>653</v>
      </c>
      <c r="D307" s="238">
        <v>580.17553010450001</v>
      </c>
      <c r="E307" s="238">
        <v>580.17553010450001</v>
      </c>
      <c r="F307" s="238"/>
      <c r="G307" s="238">
        <v>580.17553010450001</v>
      </c>
      <c r="H307" s="314">
        <v>46113</v>
      </c>
      <c r="I307" s="314">
        <v>46113</v>
      </c>
      <c r="J307" s="314">
        <v>53419</v>
      </c>
      <c r="K307" s="245">
        <v>20</v>
      </c>
      <c r="L307" s="245">
        <v>0</v>
      </c>
    </row>
    <row r="308" spans="1:12" ht="17.100000000000001" customHeight="1" x14ac:dyDescent="0.25">
      <c r="A308" s="245">
        <v>361</v>
      </c>
      <c r="B308" s="245" t="s">
        <v>129</v>
      </c>
      <c r="C308" s="239" t="s">
        <v>654</v>
      </c>
      <c r="D308" s="238">
        <v>355.42950829649999</v>
      </c>
      <c r="E308" s="238">
        <v>355.42950829649999</v>
      </c>
      <c r="F308" s="238"/>
      <c r="G308" s="238">
        <v>355.42950829649999</v>
      </c>
      <c r="H308" s="314">
        <v>46113</v>
      </c>
      <c r="I308" s="314">
        <v>46113</v>
      </c>
      <c r="J308" s="314">
        <v>53419</v>
      </c>
      <c r="K308" s="245">
        <v>20</v>
      </c>
      <c r="L308" s="245">
        <v>0</v>
      </c>
    </row>
    <row r="309" spans="1:12" ht="17.100000000000001" customHeight="1" x14ac:dyDescent="0.25">
      <c r="A309" s="245">
        <v>362</v>
      </c>
      <c r="B309" s="245" t="s">
        <v>129</v>
      </c>
      <c r="C309" s="239" t="s">
        <v>655</v>
      </c>
      <c r="D309" s="238">
        <v>419.47447293949995</v>
      </c>
      <c r="E309" s="238">
        <v>419.47447293949995</v>
      </c>
      <c r="F309" s="238"/>
      <c r="G309" s="238">
        <v>419.47447293949995</v>
      </c>
      <c r="H309" s="314">
        <v>46113</v>
      </c>
      <c r="I309" s="314">
        <v>46113</v>
      </c>
      <c r="J309" s="314">
        <v>53419</v>
      </c>
      <c r="K309" s="245">
        <v>20</v>
      </c>
      <c r="L309" s="245">
        <v>0</v>
      </c>
    </row>
    <row r="310" spans="1:12" ht="17.100000000000001" customHeight="1" thickBot="1" x14ac:dyDescent="0.3">
      <c r="A310" s="295">
        <v>363</v>
      </c>
      <c r="B310" s="295" t="s">
        <v>215</v>
      </c>
      <c r="C310" s="319" t="s">
        <v>656</v>
      </c>
      <c r="D310" s="251">
        <v>2093.3573482799998</v>
      </c>
      <c r="E310" s="251">
        <v>2093.3573482799998</v>
      </c>
      <c r="F310" s="251"/>
      <c r="G310" s="251">
        <v>2093.3573482799998</v>
      </c>
      <c r="H310" s="320">
        <v>46113</v>
      </c>
      <c r="I310" s="320">
        <v>46113</v>
      </c>
      <c r="J310" s="320">
        <v>53419</v>
      </c>
      <c r="K310" s="295">
        <v>20</v>
      </c>
      <c r="L310" s="295">
        <v>0</v>
      </c>
    </row>
    <row r="311" spans="1:12" ht="12.95" customHeight="1" x14ac:dyDescent="0.25">
      <c r="A311" s="221" t="s">
        <v>731</v>
      </c>
      <c r="B311" s="194"/>
      <c r="C311" s="221"/>
      <c r="D311" s="194"/>
      <c r="E311" s="194"/>
      <c r="F311" s="194"/>
      <c r="G311" s="194"/>
      <c r="H311" s="194"/>
      <c r="I311" s="194"/>
      <c r="J311" s="194"/>
      <c r="K311" s="194"/>
      <c r="L311" s="194"/>
    </row>
    <row r="312" spans="1:12" ht="12.95" customHeight="1" x14ac:dyDescent="0.25">
      <c r="A312" s="389" t="s">
        <v>908</v>
      </c>
      <c r="B312" s="389"/>
      <c r="C312" s="389"/>
      <c r="D312" s="389"/>
      <c r="E312" s="389"/>
      <c r="F312" s="389"/>
      <c r="G312" s="389"/>
      <c r="H312" s="389"/>
      <c r="I312" s="389"/>
      <c r="J312" s="389"/>
      <c r="K312" s="389"/>
      <c r="L312" s="194"/>
    </row>
    <row r="313" spans="1:12" ht="12.95" customHeight="1" x14ac:dyDescent="0.25">
      <c r="A313" s="386" t="s">
        <v>909</v>
      </c>
      <c r="B313" s="386"/>
      <c r="C313" s="386"/>
      <c r="D313" s="386"/>
      <c r="E313" s="386"/>
      <c r="F313" s="386"/>
      <c r="G313" s="386"/>
      <c r="H313" s="386"/>
      <c r="I313" s="386"/>
      <c r="J313" s="386"/>
      <c r="K313" s="386"/>
      <c r="L313" s="386"/>
    </row>
    <row r="314" spans="1:12" ht="12.95" customHeight="1" x14ac:dyDescent="0.25">
      <c r="A314" s="194" t="s">
        <v>657</v>
      </c>
      <c r="B314" s="194"/>
      <c r="C314" s="221"/>
      <c r="D314" s="194"/>
      <c r="E314" s="194"/>
      <c r="F314" s="194"/>
      <c r="G314" s="194"/>
      <c r="H314" s="194"/>
      <c r="I314" s="194"/>
      <c r="J314" s="194"/>
      <c r="K314" s="194"/>
      <c r="L314" s="194"/>
    </row>
    <row r="315" spans="1:12" ht="12.95" customHeight="1" x14ac:dyDescent="0.25">
      <c r="A315" s="386" t="s">
        <v>658</v>
      </c>
      <c r="B315" s="386"/>
      <c r="C315" s="386"/>
      <c r="D315" s="386"/>
      <c r="E315" s="386"/>
      <c r="F315" s="386"/>
      <c r="G315" s="386"/>
      <c r="H315" s="386"/>
      <c r="I315" s="386"/>
      <c r="J315" s="386"/>
      <c r="K315" s="386"/>
      <c r="L315" s="386"/>
    </row>
    <row r="316" spans="1:12" ht="11.65" customHeight="1" x14ac:dyDescent="0.25">
      <c r="A316" s="389" t="s">
        <v>75</v>
      </c>
      <c r="B316" s="389"/>
      <c r="C316" s="389"/>
      <c r="D316" s="389"/>
      <c r="E316" s="389"/>
      <c r="F316" s="389"/>
      <c r="G316" s="389"/>
      <c r="H316" s="389"/>
      <c r="I316" s="389"/>
      <c r="J316" s="389"/>
      <c r="K316" s="389"/>
      <c r="L316" s="194"/>
    </row>
    <row r="317" spans="1:12" ht="11.65" customHeight="1" x14ac:dyDescent="0.25">
      <c r="A317" s="84"/>
      <c r="B317" s="84"/>
      <c r="C317" s="85"/>
      <c r="D317" s="86"/>
      <c r="E317" s="87"/>
      <c r="F317" s="87"/>
      <c r="G317" s="87"/>
      <c r="H317" s="87"/>
      <c r="I317" s="87"/>
      <c r="J317" s="88"/>
      <c r="K317" s="88"/>
    </row>
    <row r="318" spans="1:12" ht="11.65" customHeight="1" x14ac:dyDescent="0.25">
      <c r="A318" s="84"/>
      <c r="B318" s="84"/>
      <c r="C318" s="85"/>
      <c r="D318" s="86"/>
      <c r="E318" s="87"/>
      <c r="F318" s="87"/>
      <c r="G318" s="87"/>
      <c r="H318" s="87"/>
      <c r="I318" s="87"/>
      <c r="J318" s="88"/>
      <c r="K318" s="88"/>
    </row>
    <row r="319" spans="1:12" ht="11.65" customHeight="1" x14ac:dyDescent="0.25">
      <c r="A319" s="84"/>
      <c r="B319" s="84"/>
      <c r="C319" s="85"/>
      <c r="D319" s="86"/>
      <c r="E319" s="87"/>
      <c r="F319" s="87"/>
      <c r="G319" s="87"/>
      <c r="H319" s="87"/>
      <c r="I319" s="87"/>
      <c r="J319" s="88"/>
      <c r="K319" s="88"/>
    </row>
    <row r="320" spans="1:12" ht="11.65" customHeight="1" x14ac:dyDescent="0.25">
      <c r="A320" s="84"/>
      <c r="B320" s="84"/>
      <c r="C320" s="85"/>
      <c r="D320" s="86"/>
      <c r="E320" s="87"/>
      <c r="F320" s="87"/>
      <c r="G320" s="87"/>
      <c r="H320" s="87"/>
      <c r="I320" s="87"/>
      <c r="J320" s="88"/>
      <c r="K320" s="88"/>
    </row>
    <row r="321" spans="1:11" ht="11.65" customHeight="1" x14ac:dyDescent="0.25">
      <c r="A321" s="84"/>
      <c r="B321" s="84"/>
      <c r="C321" s="85"/>
      <c r="D321" s="86"/>
      <c r="E321" s="87"/>
      <c r="F321" s="87"/>
      <c r="G321" s="87"/>
      <c r="H321" s="87"/>
      <c r="I321" s="87"/>
      <c r="J321" s="88"/>
      <c r="K321" s="88"/>
    </row>
    <row r="322" spans="1:11" ht="11.65" customHeight="1" x14ac:dyDescent="0.25"/>
    <row r="323" spans="1:11" ht="11.65" customHeight="1" x14ac:dyDescent="0.25"/>
    <row r="324" spans="1:11" ht="11.65" customHeight="1" x14ac:dyDescent="0.25"/>
    <row r="325" spans="1:11" ht="11.65" customHeight="1" x14ac:dyDescent="0.25"/>
    <row r="326" spans="1:11" ht="11.65" customHeight="1" x14ac:dyDescent="0.25"/>
    <row r="327" spans="1:11" ht="11.65" customHeight="1" x14ac:dyDescent="0.25"/>
    <row r="328" spans="1:11" ht="11.65" customHeight="1" x14ac:dyDescent="0.25"/>
    <row r="329" spans="1:11" ht="11.65" customHeight="1" x14ac:dyDescent="0.25">
      <c r="A329" s="84"/>
      <c r="B329" s="84"/>
      <c r="C329" s="85"/>
      <c r="D329" s="86"/>
      <c r="E329" s="87"/>
      <c r="F329" s="87"/>
      <c r="G329" s="87"/>
      <c r="H329" s="87"/>
      <c r="I329" s="87"/>
      <c r="J329" s="88"/>
      <c r="K329" s="88"/>
    </row>
    <row r="330" spans="1:11" ht="11.65" customHeight="1" x14ac:dyDescent="0.25">
      <c r="A330" s="84"/>
      <c r="B330" s="84"/>
      <c r="C330" s="85"/>
      <c r="D330" s="86"/>
      <c r="E330" s="87"/>
      <c r="F330" s="87"/>
      <c r="G330" s="87"/>
      <c r="H330" s="87"/>
      <c r="I330" s="87"/>
      <c r="J330" s="88"/>
      <c r="K330" s="88"/>
    </row>
    <row r="331" spans="1:11" ht="11.65" customHeight="1" x14ac:dyDescent="0.25">
      <c r="A331" s="84"/>
      <c r="B331" s="84"/>
      <c r="C331" s="85"/>
      <c r="D331" s="86"/>
      <c r="E331" s="87"/>
      <c r="F331" s="87"/>
      <c r="G331" s="87"/>
      <c r="H331" s="87"/>
      <c r="I331" s="87"/>
      <c r="J331" s="88"/>
      <c r="K331" s="88"/>
    </row>
    <row r="332" spans="1:11" ht="11.65" customHeight="1" x14ac:dyDescent="0.25">
      <c r="A332" s="84"/>
      <c r="B332" s="84"/>
      <c r="C332" s="85"/>
      <c r="D332" s="86"/>
      <c r="E332" s="87"/>
      <c r="F332" s="87"/>
      <c r="G332" s="87"/>
      <c r="H332" s="87"/>
      <c r="I332" s="87"/>
      <c r="J332" s="88"/>
      <c r="K332" s="88"/>
    </row>
    <row r="333" spans="1:11" ht="11.65" customHeight="1" x14ac:dyDescent="0.25">
      <c r="A333" s="84"/>
      <c r="B333" s="84"/>
      <c r="C333" s="85"/>
      <c r="D333" s="86"/>
      <c r="E333" s="87"/>
      <c r="F333" s="87"/>
      <c r="G333" s="87"/>
      <c r="H333" s="87"/>
      <c r="I333" s="87"/>
      <c r="J333" s="88"/>
      <c r="K333" s="88"/>
    </row>
    <row r="334" spans="1:11" ht="11.65" customHeight="1" x14ac:dyDescent="0.25">
      <c r="A334" s="84"/>
      <c r="B334" s="84"/>
      <c r="C334" s="85"/>
      <c r="D334" s="86"/>
      <c r="E334" s="87"/>
      <c r="F334" s="87"/>
      <c r="G334" s="87"/>
      <c r="H334" s="87"/>
      <c r="I334" s="87"/>
      <c r="J334" s="88"/>
      <c r="K334" s="88"/>
    </row>
    <row r="335" spans="1:11" ht="11.65" customHeight="1" x14ac:dyDescent="0.25">
      <c r="A335" s="84"/>
      <c r="B335" s="84"/>
      <c r="C335" s="85"/>
      <c r="D335" s="86"/>
      <c r="E335" s="87"/>
      <c r="F335" s="87"/>
      <c r="G335" s="87"/>
      <c r="H335" s="87"/>
      <c r="I335" s="87"/>
      <c r="J335" s="88"/>
      <c r="K335" s="88"/>
    </row>
    <row r="336" spans="1:11" ht="11.65" customHeight="1" x14ac:dyDescent="0.25">
      <c r="A336" s="84"/>
      <c r="B336" s="84"/>
      <c r="C336" s="85"/>
      <c r="D336" s="86"/>
      <c r="E336" s="87"/>
      <c r="F336" s="87"/>
      <c r="G336" s="87"/>
      <c r="H336" s="87"/>
      <c r="I336" s="87"/>
      <c r="J336" s="88"/>
      <c r="K336" s="88"/>
    </row>
    <row r="337" spans="1:12" ht="11.65" customHeight="1" x14ac:dyDescent="0.25">
      <c r="A337" s="84"/>
      <c r="B337" s="84"/>
      <c r="C337" s="85"/>
      <c r="D337" s="86"/>
      <c r="E337" s="87"/>
      <c r="F337" s="87"/>
      <c r="G337" s="87"/>
      <c r="H337" s="87"/>
      <c r="I337" s="87"/>
      <c r="J337" s="88"/>
      <c r="K337" s="88"/>
    </row>
    <row r="338" spans="1:12" ht="11.65" customHeight="1" x14ac:dyDescent="0.25">
      <c r="A338" s="84"/>
      <c r="B338" s="84"/>
      <c r="C338" s="85"/>
      <c r="D338" s="86"/>
      <c r="E338" s="87"/>
      <c r="F338" s="87"/>
      <c r="G338" s="87"/>
      <c r="H338" s="87"/>
      <c r="I338" s="87"/>
      <c r="J338" s="88"/>
      <c r="K338" s="88"/>
    </row>
    <row r="339" spans="1:12" ht="11.65" customHeight="1" x14ac:dyDescent="0.25">
      <c r="A339" s="84"/>
      <c r="B339" s="84"/>
      <c r="C339" s="85"/>
      <c r="D339" s="86"/>
      <c r="E339" s="87"/>
      <c r="F339" s="87"/>
      <c r="G339" s="87"/>
      <c r="H339" s="87"/>
      <c r="I339" s="87"/>
      <c r="J339" s="88"/>
      <c r="K339" s="88"/>
    </row>
    <row r="340" spans="1:12" ht="11.65" customHeight="1" x14ac:dyDescent="0.25">
      <c r="A340" s="84"/>
      <c r="B340" s="84"/>
      <c r="C340" s="85"/>
      <c r="D340" s="86"/>
      <c r="E340" s="87"/>
      <c r="F340" s="87"/>
      <c r="G340" s="87"/>
      <c r="H340" s="87"/>
      <c r="I340" s="87"/>
      <c r="J340" s="88"/>
      <c r="K340" s="88"/>
    </row>
    <row r="341" spans="1:12" ht="11.65" customHeight="1" x14ac:dyDescent="0.25">
      <c r="A341" s="84"/>
      <c r="B341" s="84"/>
      <c r="C341" s="85"/>
      <c r="D341" s="86"/>
      <c r="E341" s="87"/>
      <c r="F341" s="87"/>
      <c r="G341" s="87"/>
      <c r="H341" s="87"/>
      <c r="I341" s="87"/>
      <c r="J341" s="88"/>
      <c r="K341" s="88"/>
    </row>
    <row r="342" spans="1:12" ht="14.25" customHeight="1" x14ac:dyDescent="0.25">
      <c r="A342" s="387"/>
      <c r="B342" s="387"/>
      <c r="C342" s="387"/>
      <c r="D342" s="387"/>
      <c r="E342" s="387"/>
      <c r="F342" s="387"/>
      <c r="G342" s="387"/>
      <c r="H342" s="387"/>
      <c r="I342" s="387"/>
      <c r="J342" s="387"/>
      <c r="K342" s="387"/>
    </row>
    <row r="343" spans="1:12" ht="14.25" customHeight="1" x14ac:dyDescent="0.25">
      <c r="A343" s="387"/>
      <c r="B343" s="387"/>
      <c r="C343" s="387"/>
      <c r="D343" s="387"/>
      <c r="E343" s="387"/>
      <c r="F343" s="387"/>
      <c r="G343" s="387"/>
      <c r="H343" s="387"/>
      <c r="I343" s="387"/>
      <c r="J343" s="387"/>
      <c r="K343" s="387"/>
    </row>
    <row r="344" spans="1:12" ht="14.25" customHeight="1" x14ac:dyDescent="0.25">
      <c r="A344" s="89"/>
      <c r="B344" s="89"/>
      <c r="C344" s="85"/>
      <c r="D344" s="89"/>
      <c r="E344" s="89"/>
      <c r="F344" s="89"/>
      <c r="G344" s="89"/>
      <c r="H344" s="89"/>
      <c r="I344" s="89"/>
      <c r="J344" s="89"/>
      <c r="K344" s="89"/>
    </row>
    <row r="345" spans="1:12" ht="12.75" customHeight="1" x14ac:dyDescent="0.25">
      <c r="A345" s="388"/>
      <c r="B345" s="388"/>
      <c r="C345" s="388"/>
      <c r="D345" s="388"/>
      <c r="E345" s="388"/>
      <c r="F345" s="388"/>
      <c r="G345" s="388"/>
      <c r="H345" s="388"/>
      <c r="I345" s="388"/>
      <c r="J345" s="388"/>
      <c r="K345" s="388"/>
      <c r="L345" s="388"/>
    </row>
    <row r="346" spans="1:12" x14ac:dyDescent="0.25">
      <c r="A346" s="387"/>
      <c r="B346" s="387"/>
      <c r="C346" s="387"/>
      <c r="D346" s="387"/>
      <c r="E346" s="387"/>
      <c r="F346" s="387"/>
      <c r="G346" s="387"/>
      <c r="H346" s="387"/>
      <c r="I346" s="387"/>
      <c r="J346" s="387"/>
      <c r="K346" s="387"/>
    </row>
  </sheetData>
  <mergeCells count="35">
    <mergeCell ref="I9:I11"/>
    <mergeCell ref="J9:J11"/>
    <mergeCell ref="K9:L10"/>
    <mergeCell ref="A1:C1"/>
    <mergeCell ref="A2:L2"/>
    <mergeCell ref="A3:H3"/>
    <mergeCell ref="I3:L3"/>
    <mergeCell ref="A166:C166"/>
    <mergeCell ref="A53:C53"/>
    <mergeCell ref="A64:C64"/>
    <mergeCell ref="A77:C77"/>
    <mergeCell ref="A116:C116"/>
    <mergeCell ref="A134:C134"/>
    <mergeCell ref="A144:C144"/>
    <mergeCell ref="D10:D11"/>
    <mergeCell ref="E10:E11"/>
    <mergeCell ref="G10:G11"/>
    <mergeCell ref="A14:C14"/>
    <mergeCell ref="A30:C30"/>
    <mergeCell ref="M3:O3"/>
    <mergeCell ref="A313:L313"/>
    <mergeCell ref="A343:K343"/>
    <mergeCell ref="A345:L345"/>
    <mergeCell ref="A346:K346"/>
    <mergeCell ref="A312:K312"/>
    <mergeCell ref="A315:L315"/>
    <mergeCell ref="A316:K316"/>
    <mergeCell ref="A342:K342"/>
    <mergeCell ref="A39:C39"/>
    <mergeCell ref="M6:P6"/>
    <mergeCell ref="M7:P7"/>
    <mergeCell ref="A9:A11"/>
    <mergeCell ref="B9:C11"/>
    <mergeCell ref="D9:E9"/>
    <mergeCell ref="H9:H11"/>
  </mergeCells>
  <printOptions horizontalCentered="1"/>
  <pageMargins left="0.39370078740157483" right="0.59055118110236227" top="0.59055118110236227" bottom="0.59055118110236227" header="0.19685039370078741" footer="0.19685039370078741"/>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O270"/>
  <sheetViews>
    <sheetView showGridLines="0" zoomScale="90" zoomScaleNormal="90" zoomScaleSheetLayoutView="90" workbookViewId="0">
      <selection activeCell="C13" sqref="C13"/>
    </sheetView>
  </sheetViews>
  <sheetFormatPr baseColWidth="10" defaultColWidth="11.42578125" defaultRowHeight="12.75" x14ac:dyDescent="0.25"/>
  <cols>
    <col min="1" max="2" width="5" style="48" customWidth="1"/>
    <col min="3" max="3" width="53.85546875" style="48" bestFit="1" customWidth="1"/>
    <col min="4" max="4" width="18.7109375" style="92" customWidth="1"/>
    <col min="5" max="5" width="18.7109375" style="48" customWidth="1"/>
    <col min="6" max="6" width="2.42578125" style="48" customWidth="1"/>
    <col min="7" max="7" width="18.7109375" style="48" customWidth="1"/>
    <col min="8" max="8" width="15.5703125" style="48" customWidth="1"/>
    <col min="9" max="9" width="13.7109375" style="48" customWidth="1"/>
    <col min="10" max="10" width="15.7109375" style="48" customWidth="1"/>
    <col min="11" max="11" width="6.85546875" style="77" customWidth="1"/>
    <col min="12" max="12" width="8" style="77" customWidth="1"/>
    <col min="13" max="13" width="11.28515625" style="48" bestFit="1" customWidth="1"/>
    <col min="14" max="14" width="12" style="48" bestFit="1" customWidth="1"/>
    <col min="15" max="15" width="11.42578125" style="48"/>
    <col min="16" max="17" width="9.140625" style="48" customWidth="1"/>
    <col min="18" max="18" width="9" style="48" customWidth="1"/>
    <col min="19" max="19" width="9.140625" style="48" customWidth="1"/>
    <col min="20" max="20" width="9.28515625" style="48" customWidth="1"/>
    <col min="21" max="23" width="9.140625" style="48" customWidth="1"/>
    <col min="24" max="16384" width="11.42578125" style="48"/>
  </cols>
  <sheetData>
    <row r="1" spans="1:41" s="191" customFormat="1" ht="64.5" customHeight="1" x14ac:dyDescent="0.2">
      <c r="A1" s="347" t="s">
        <v>733</v>
      </c>
      <c r="B1" s="347"/>
      <c r="C1" s="347"/>
      <c r="D1" s="218" t="s">
        <v>735</v>
      </c>
      <c r="E1" s="218"/>
      <c r="F1" s="218"/>
      <c r="G1" s="218"/>
      <c r="H1" s="218"/>
      <c r="I1" s="254"/>
      <c r="J1" s="254"/>
      <c r="K1" s="254"/>
      <c r="L1" s="254"/>
      <c r="M1" s="254"/>
    </row>
    <row r="2" spans="1:41" s="1" customFormat="1" ht="36" customHeight="1" thickBot="1" x14ac:dyDescent="0.45">
      <c r="A2" s="366" t="s">
        <v>734</v>
      </c>
      <c r="B2" s="366"/>
      <c r="C2" s="366"/>
      <c r="D2" s="366"/>
      <c r="E2" s="366"/>
      <c r="F2" s="366"/>
      <c r="G2" s="366"/>
      <c r="H2" s="366"/>
      <c r="I2" s="366"/>
      <c r="J2" s="366"/>
      <c r="K2" s="366"/>
      <c r="L2" s="366"/>
      <c r="N2" s="255"/>
      <c r="O2" s="255"/>
    </row>
    <row r="3" spans="1:41" customFormat="1" ht="6" customHeight="1" x14ac:dyDescent="0.4">
      <c r="A3" s="350"/>
      <c r="B3" s="350"/>
      <c r="C3" s="350"/>
      <c r="D3" s="350"/>
      <c r="E3" s="350"/>
      <c r="F3" s="350"/>
      <c r="G3" s="350"/>
      <c r="H3" s="350"/>
      <c r="I3" s="350"/>
      <c r="J3" s="350"/>
      <c r="K3" s="350"/>
      <c r="L3" s="350"/>
      <c r="M3" s="351"/>
      <c r="N3" s="351"/>
      <c r="O3" s="351"/>
    </row>
    <row r="4" spans="1:41" s="65" customFormat="1" ht="18.95" customHeight="1" x14ac:dyDescent="0.25">
      <c r="A4" s="301" t="s">
        <v>910</v>
      </c>
      <c r="B4" s="301"/>
      <c r="C4" s="301"/>
      <c r="D4" s="301"/>
      <c r="E4" s="301"/>
      <c r="F4" s="301"/>
      <c r="G4" s="301"/>
      <c r="H4" s="301"/>
      <c r="I4" s="301"/>
      <c r="J4" s="301"/>
      <c r="K4" s="301"/>
      <c r="L4" s="301"/>
    </row>
    <row r="5" spans="1:41" s="65" customFormat="1" ht="18.95" customHeight="1" x14ac:dyDescent="0.25">
      <c r="A5" s="301" t="s">
        <v>601</v>
      </c>
      <c r="B5" s="301"/>
      <c r="C5" s="301"/>
      <c r="D5" s="301"/>
      <c r="E5" s="301"/>
      <c r="F5" s="301"/>
      <c r="G5" s="301"/>
      <c r="H5" s="301"/>
      <c r="I5" s="301"/>
      <c r="J5" s="301"/>
      <c r="K5" s="301"/>
      <c r="L5" s="301"/>
      <c r="M5" s="75">
        <v>18.221499999999999</v>
      </c>
    </row>
    <row r="6" spans="1:41" s="65" customFormat="1" ht="18.95" customHeight="1" x14ac:dyDescent="0.25">
      <c r="A6" s="301" t="s">
        <v>1</v>
      </c>
      <c r="B6" s="301"/>
      <c r="C6" s="301"/>
      <c r="D6" s="301"/>
      <c r="E6" s="301"/>
      <c r="F6" s="301"/>
      <c r="G6" s="301"/>
      <c r="H6" s="301"/>
      <c r="I6" s="301"/>
      <c r="J6" s="301"/>
      <c r="K6" s="301"/>
      <c r="L6" s="301"/>
    </row>
    <row r="7" spans="1:41" s="65" customFormat="1" ht="18.95" customHeight="1" x14ac:dyDescent="0.25">
      <c r="A7" s="301" t="s">
        <v>737</v>
      </c>
      <c r="B7" s="301"/>
      <c r="C7" s="301"/>
      <c r="D7" s="301"/>
      <c r="E7" s="301"/>
      <c r="F7" s="301"/>
      <c r="G7" s="301"/>
      <c r="H7" s="301"/>
      <c r="I7" s="301"/>
      <c r="J7" s="301"/>
      <c r="K7" s="301"/>
      <c r="L7" s="301"/>
    </row>
    <row r="8" spans="1:41" s="65" customFormat="1" ht="18.95" customHeight="1" x14ac:dyDescent="0.25">
      <c r="A8" s="301" t="s">
        <v>907</v>
      </c>
      <c r="B8" s="301"/>
      <c r="C8" s="301"/>
      <c r="D8" s="301"/>
      <c r="E8" s="301"/>
      <c r="F8" s="301"/>
      <c r="G8" s="301"/>
      <c r="H8" s="301"/>
      <c r="I8" s="301"/>
      <c r="J8" s="301"/>
      <c r="K8" s="301"/>
      <c r="L8" s="301"/>
    </row>
    <row r="9" spans="1:41" ht="24" customHeight="1" x14ac:dyDescent="0.25">
      <c r="A9" s="378" t="s">
        <v>602</v>
      </c>
      <c r="B9" s="356" t="s">
        <v>913</v>
      </c>
      <c r="C9" s="356"/>
      <c r="D9" s="390" t="s">
        <v>603</v>
      </c>
      <c r="E9" s="390"/>
      <c r="F9" s="195"/>
      <c r="G9" s="304" t="s">
        <v>604</v>
      </c>
      <c r="H9" s="378" t="s">
        <v>905</v>
      </c>
      <c r="I9" s="378" t="s">
        <v>605</v>
      </c>
      <c r="J9" s="378" t="s">
        <v>906</v>
      </c>
      <c r="K9" s="378" t="s">
        <v>606</v>
      </c>
      <c r="L9" s="378"/>
      <c r="M9" s="76"/>
      <c r="N9" s="76"/>
      <c r="O9" s="76"/>
      <c r="P9" s="76"/>
      <c r="Q9" s="76"/>
      <c r="R9" s="76"/>
      <c r="S9" s="76"/>
      <c r="T9" s="76"/>
      <c r="U9" s="76"/>
      <c r="V9" s="76"/>
      <c r="W9" s="76"/>
    </row>
    <row r="10" spans="1:41" ht="15.75" customHeight="1" x14ac:dyDescent="0.25">
      <c r="A10" s="378"/>
      <c r="B10" s="356"/>
      <c r="C10" s="356"/>
      <c r="D10" s="378" t="s">
        <v>607</v>
      </c>
      <c r="E10" s="378" t="s">
        <v>608</v>
      </c>
      <c r="F10" s="195"/>
      <c r="G10" s="378" t="s">
        <v>608</v>
      </c>
      <c r="H10" s="378"/>
      <c r="I10" s="378"/>
      <c r="J10" s="378"/>
      <c r="K10" s="390"/>
      <c r="L10" s="390"/>
    </row>
    <row r="11" spans="1:41" ht="52.5" customHeight="1" thickBot="1" x14ac:dyDescent="0.3">
      <c r="A11" s="390"/>
      <c r="B11" s="380"/>
      <c r="C11" s="380"/>
      <c r="D11" s="390"/>
      <c r="E11" s="390"/>
      <c r="F11" s="304"/>
      <c r="G11" s="390"/>
      <c r="H11" s="390"/>
      <c r="I11" s="390"/>
      <c r="J11" s="390"/>
      <c r="K11" s="305" t="s">
        <v>609</v>
      </c>
      <c r="L11" s="305" t="s">
        <v>610</v>
      </c>
    </row>
    <row r="12" spans="1:41" ht="4.5" customHeight="1" thickBot="1" x14ac:dyDescent="0.3">
      <c r="A12" s="306"/>
      <c r="B12" s="307"/>
      <c r="C12" s="307"/>
      <c r="D12" s="306"/>
      <c r="E12" s="306"/>
      <c r="F12" s="306"/>
      <c r="G12" s="306"/>
      <c r="H12" s="306"/>
      <c r="I12" s="306"/>
      <c r="J12" s="306"/>
      <c r="K12" s="307"/>
      <c r="L12" s="307"/>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row>
    <row r="13" spans="1:41" ht="17.100000000000001" customHeight="1" x14ac:dyDescent="0.25">
      <c r="A13" s="324"/>
      <c r="B13" s="324"/>
      <c r="C13" s="325" t="s">
        <v>659</v>
      </c>
      <c r="D13" s="326">
        <f>D14+D16+D28+D34+D37+D40+D42+D45+D47+D49+D52+D55+D58</f>
        <v>519862.31528691901</v>
      </c>
      <c r="E13" s="326">
        <f>E14+E16+E28+E34+E37+E40+E42+E45+E47+E49+E52+E55+E58</f>
        <v>519862.31528691901</v>
      </c>
      <c r="F13" s="326"/>
      <c r="G13" s="326">
        <f>G14+G16+G28+G34+G37+G40+G42+G45+G47+G49+G52+G55+G58</f>
        <v>519862.31528691901</v>
      </c>
      <c r="H13" s="327"/>
      <c r="I13" s="328"/>
      <c r="J13" s="328"/>
      <c r="K13" s="328"/>
      <c r="L13" s="328"/>
      <c r="N13" s="90"/>
    </row>
    <row r="14" spans="1:41" ht="17.100000000000001" customHeight="1" x14ac:dyDescent="0.25">
      <c r="A14" s="329" t="s">
        <v>911</v>
      </c>
      <c r="B14" s="330"/>
      <c r="C14" s="331"/>
      <c r="D14" s="332">
        <f>SUM(D15)</f>
        <v>2009.8378093034999</v>
      </c>
      <c r="E14" s="332">
        <f>SUM(E15)</f>
        <v>2009.8378093034999</v>
      </c>
      <c r="F14" s="332"/>
      <c r="G14" s="332">
        <f>SUM(G15)</f>
        <v>2009.8378093034999</v>
      </c>
      <c r="H14" s="333"/>
      <c r="I14" s="333"/>
      <c r="J14" s="333"/>
      <c r="K14" s="333"/>
      <c r="L14" s="333"/>
    </row>
    <row r="15" spans="1:41" ht="17.100000000000001" customHeight="1" x14ac:dyDescent="0.25">
      <c r="A15" s="334">
        <v>1</v>
      </c>
      <c r="B15" s="333" t="s">
        <v>567</v>
      </c>
      <c r="C15" s="331" t="s">
        <v>568</v>
      </c>
      <c r="D15" s="335">
        <v>2009.8378093034999</v>
      </c>
      <c r="E15" s="335">
        <v>2009.8378093034999</v>
      </c>
      <c r="F15" s="335"/>
      <c r="G15" s="335">
        <v>2009.8378093034999</v>
      </c>
      <c r="H15" s="336">
        <v>36274</v>
      </c>
      <c r="I15" s="336">
        <v>36274</v>
      </c>
      <c r="J15" s="336">
        <v>47446</v>
      </c>
      <c r="K15" s="337">
        <v>30</v>
      </c>
      <c r="L15" s="337">
        <v>6</v>
      </c>
    </row>
    <row r="16" spans="1:41" ht="17.100000000000001" customHeight="1" x14ac:dyDescent="0.25">
      <c r="A16" s="329" t="s">
        <v>613</v>
      </c>
      <c r="B16" s="330"/>
      <c r="C16" s="331"/>
      <c r="D16" s="332">
        <f>SUM(D17:D27)</f>
        <v>143720.76627723101</v>
      </c>
      <c r="E16" s="332">
        <f>SUM(E17:E27)</f>
        <v>143720.76627723101</v>
      </c>
      <c r="F16" s="332"/>
      <c r="G16" s="332">
        <f>SUM(G17:G27)</f>
        <v>143720.76627723101</v>
      </c>
      <c r="H16" s="333"/>
      <c r="I16" s="333"/>
      <c r="J16" s="333"/>
      <c r="K16" s="333"/>
      <c r="L16" s="333"/>
    </row>
    <row r="17" spans="1:13" ht="17.100000000000001" customHeight="1" x14ac:dyDescent="0.25">
      <c r="A17" s="334">
        <v>2</v>
      </c>
      <c r="B17" s="333" t="s">
        <v>115</v>
      </c>
      <c r="C17" s="330" t="s">
        <v>569</v>
      </c>
      <c r="D17" s="335">
        <v>17794.979327674999</v>
      </c>
      <c r="E17" s="335">
        <v>17794.979327674999</v>
      </c>
      <c r="F17" s="335"/>
      <c r="G17" s="335">
        <v>17794.979327674999</v>
      </c>
      <c r="H17" s="336">
        <v>37390</v>
      </c>
      <c r="I17" s="336">
        <v>37390</v>
      </c>
      <c r="J17" s="336">
        <v>46552</v>
      </c>
      <c r="K17" s="337">
        <v>25</v>
      </c>
      <c r="L17" s="337">
        <v>0</v>
      </c>
    </row>
    <row r="18" spans="1:13" ht="17.100000000000001" customHeight="1" x14ac:dyDescent="0.25">
      <c r="A18" s="334">
        <v>3</v>
      </c>
      <c r="B18" s="333" t="s">
        <v>115</v>
      </c>
      <c r="C18" s="330" t="s">
        <v>660</v>
      </c>
      <c r="D18" s="335">
        <v>19930.362196910002</v>
      </c>
      <c r="E18" s="335">
        <v>19930.362196910002</v>
      </c>
      <c r="F18" s="335"/>
      <c r="G18" s="335">
        <v>19930.362196910002</v>
      </c>
      <c r="H18" s="336">
        <v>37324</v>
      </c>
      <c r="I18" s="336">
        <v>37324</v>
      </c>
      <c r="J18" s="336">
        <v>46486</v>
      </c>
      <c r="K18" s="337">
        <v>25</v>
      </c>
      <c r="L18" s="337">
        <v>0</v>
      </c>
    </row>
    <row r="19" spans="1:13" ht="17.100000000000001" customHeight="1" x14ac:dyDescent="0.25">
      <c r="A19" s="334">
        <v>4</v>
      </c>
      <c r="B19" s="333" t="s">
        <v>115</v>
      </c>
      <c r="C19" s="330" t="s">
        <v>571</v>
      </c>
      <c r="D19" s="335">
        <v>6222.8618919609989</v>
      </c>
      <c r="E19" s="335">
        <v>6222.8618919609989</v>
      </c>
      <c r="F19" s="335"/>
      <c r="G19" s="335">
        <v>6222.8618919609989</v>
      </c>
      <c r="H19" s="336">
        <v>37799</v>
      </c>
      <c r="I19" s="336">
        <v>37769</v>
      </c>
      <c r="J19" s="336">
        <v>46932</v>
      </c>
      <c r="K19" s="337">
        <v>25</v>
      </c>
      <c r="L19" s="337">
        <v>0</v>
      </c>
    </row>
    <row r="20" spans="1:13" ht="17.100000000000001" customHeight="1" x14ac:dyDescent="0.25">
      <c r="A20" s="334">
        <v>5</v>
      </c>
      <c r="B20" s="333" t="s">
        <v>115</v>
      </c>
      <c r="C20" s="330" t="s">
        <v>661</v>
      </c>
      <c r="D20" s="335">
        <v>7863.7257875879995</v>
      </c>
      <c r="E20" s="335">
        <v>7863.7257875879995</v>
      </c>
      <c r="F20" s="335"/>
      <c r="G20" s="335">
        <v>7863.7257875879995</v>
      </c>
      <c r="H20" s="336">
        <v>37165</v>
      </c>
      <c r="I20" s="336">
        <v>37165</v>
      </c>
      <c r="J20" s="336">
        <v>46328</v>
      </c>
      <c r="K20" s="337">
        <v>25</v>
      </c>
      <c r="L20" s="337">
        <v>0</v>
      </c>
      <c r="M20" s="90"/>
    </row>
    <row r="21" spans="1:13" ht="17.100000000000001" customHeight="1" x14ac:dyDescent="0.25">
      <c r="A21" s="334">
        <v>6</v>
      </c>
      <c r="B21" s="333" t="s">
        <v>123</v>
      </c>
      <c r="C21" s="330" t="s">
        <v>573</v>
      </c>
      <c r="D21" s="335">
        <v>11191.227991206999</v>
      </c>
      <c r="E21" s="335">
        <v>11191.227991206999</v>
      </c>
      <c r="F21" s="335"/>
      <c r="G21" s="335">
        <v>11191.227991206999</v>
      </c>
      <c r="H21" s="336">
        <v>36686</v>
      </c>
      <c r="I21" s="336">
        <v>36686</v>
      </c>
      <c r="J21" s="336">
        <v>45992</v>
      </c>
      <c r="K21" s="337">
        <v>25</v>
      </c>
      <c r="L21" s="337">
        <v>0</v>
      </c>
    </row>
    <row r="22" spans="1:13" ht="17.100000000000001" customHeight="1" x14ac:dyDescent="0.25">
      <c r="A22" s="334">
        <v>7</v>
      </c>
      <c r="B22" s="333" t="s">
        <v>115</v>
      </c>
      <c r="C22" s="330" t="s">
        <v>662</v>
      </c>
      <c r="D22" s="335">
        <v>18496.887651924</v>
      </c>
      <c r="E22" s="335">
        <v>18496.887651924</v>
      </c>
      <c r="F22" s="335"/>
      <c r="G22" s="335">
        <v>18496.887651924</v>
      </c>
      <c r="H22" s="336">
        <v>37342</v>
      </c>
      <c r="I22" s="336">
        <v>37342</v>
      </c>
      <c r="J22" s="336">
        <v>46504</v>
      </c>
      <c r="K22" s="337">
        <v>25</v>
      </c>
      <c r="L22" s="337">
        <v>0</v>
      </c>
    </row>
    <row r="23" spans="1:13" ht="17.100000000000001" customHeight="1" x14ac:dyDescent="0.25">
      <c r="A23" s="334">
        <v>8</v>
      </c>
      <c r="B23" s="333" t="s">
        <v>115</v>
      </c>
      <c r="C23" s="330" t="s">
        <v>663</v>
      </c>
      <c r="D23" s="335">
        <v>10690.015458902999</v>
      </c>
      <c r="E23" s="335">
        <v>10690.015458902999</v>
      </c>
      <c r="F23" s="335"/>
      <c r="G23" s="335">
        <v>10690.015458902999</v>
      </c>
      <c r="H23" s="336">
        <v>37898</v>
      </c>
      <c r="I23" s="336">
        <v>37898</v>
      </c>
      <c r="J23" s="336">
        <v>47063</v>
      </c>
      <c r="K23" s="337">
        <v>25</v>
      </c>
      <c r="L23" s="337">
        <v>0</v>
      </c>
    </row>
    <row r="24" spans="1:13" ht="17.100000000000001" customHeight="1" x14ac:dyDescent="0.25">
      <c r="A24" s="334">
        <v>9</v>
      </c>
      <c r="B24" s="333" t="s">
        <v>115</v>
      </c>
      <c r="C24" s="330" t="s">
        <v>664</v>
      </c>
      <c r="D24" s="335">
        <v>14272.940162667999</v>
      </c>
      <c r="E24" s="335">
        <v>14272.940162667999</v>
      </c>
      <c r="F24" s="335"/>
      <c r="G24" s="335">
        <v>14272.940162667999</v>
      </c>
      <c r="H24" s="336">
        <v>37274</v>
      </c>
      <c r="I24" s="336">
        <v>37274</v>
      </c>
      <c r="J24" s="336">
        <v>46405</v>
      </c>
      <c r="K24" s="337">
        <v>24</v>
      </c>
      <c r="L24" s="337">
        <v>11</v>
      </c>
    </row>
    <row r="25" spans="1:13" ht="17.100000000000001" customHeight="1" x14ac:dyDescent="0.25">
      <c r="A25" s="334">
        <v>10</v>
      </c>
      <c r="B25" s="333" t="s">
        <v>115</v>
      </c>
      <c r="C25" s="330" t="s">
        <v>665</v>
      </c>
      <c r="D25" s="335">
        <v>8412.7708506819999</v>
      </c>
      <c r="E25" s="335">
        <v>8412.7708506819999</v>
      </c>
      <c r="F25" s="335"/>
      <c r="G25" s="335">
        <v>8412.7708506819999</v>
      </c>
      <c r="H25" s="336">
        <v>37822</v>
      </c>
      <c r="I25" s="336">
        <v>37822</v>
      </c>
      <c r="J25" s="336">
        <v>46954</v>
      </c>
      <c r="K25" s="337">
        <v>24</v>
      </c>
      <c r="L25" s="337">
        <v>11</v>
      </c>
    </row>
    <row r="26" spans="1:13" ht="17.100000000000001" customHeight="1" x14ac:dyDescent="0.25">
      <c r="A26" s="334">
        <v>11</v>
      </c>
      <c r="B26" s="333" t="s">
        <v>115</v>
      </c>
      <c r="C26" s="330" t="s">
        <v>578</v>
      </c>
      <c r="D26" s="335">
        <v>8040.6953643830002</v>
      </c>
      <c r="E26" s="335">
        <v>8040.6953643830002</v>
      </c>
      <c r="F26" s="335"/>
      <c r="G26" s="335">
        <v>8040.6953643830002</v>
      </c>
      <c r="H26" s="336">
        <v>37214</v>
      </c>
      <c r="I26" s="336">
        <v>37214</v>
      </c>
      <c r="J26" s="336">
        <v>46345</v>
      </c>
      <c r="K26" s="337">
        <v>24</v>
      </c>
      <c r="L26" s="337">
        <v>11</v>
      </c>
    </row>
    <row r="27" spans="1:13" ht="17.100000000000001" customHeight="1" x14ac:dyDescent="0.25">
      <c r="A27" s="334">
        <v>12</v>
      </c>
      <c r="B27" s="333" t="s">
        <v>115</v>
      </c>
      <c r="C27" s="330" t="s">
        <v>579</v>
      </c>
      <c r="D27" s="335">
        <v>20804.299593329997</v>
      </c>
      <c r="E27" s="335">
        <v>20804.299593329997</v>
      </c>
      <c r="F27" s="335"/>
      <c r="G27" s="335">
        <v>20804.299593329997</v>
      </c>
      <c r="H27" s="336">
        <v>37240</v>
      </c>
      <c r="I27" s="336">
        <v>37240</v>
      </c>
      <c r="J27" s="336">
        <v>46371</v>
      </c>
      <c r="K27" s="337">
        <v>25</v>
      </c>
      <c r="L27" s="337">
        <v>0</v>
      </c>
    </row>
    <row r="28" spans="1:13" ht="17.100000000000001" customHeight="1" x14ac:dyDescent="0.25">
      <c r="A28" s="329" t="s">
        <v>614</v>
      </c>
      <c r="B28" s="330"/>
      <c r="C28" s="331"/>
      <c r="D28" s="332">
        <f>SUM(D29:D33)</f>
        <v>112379.83941112499</v>
      </c>
      <c r="E28" s="332">
        <f>SUM(E29:E33)</f>
        <v>112379.83941112499</v>
      </c>
      <c r="F28" s="332"/>
      <c r="G28" s="332">
        <f>SUM(G29:G33)</f>
        <v>112379.83941112499</v>
      </c>
      <c r="H28" s="333"/>
      <c r="I28" s="333"/>
      <c r="J28" s="333"/>
      <c r="K28" s="333"/>
      <c r="L28" s="333"/>
    </row>
    <row r="29" spans="1:13" ht="17.100000000000001" customHeight="1" x14ac:dyDescent="0.25">
      <c r="A29" s="334">
        <v>15</v>
      </c>
      <c r="B29" s="333" t="s">
        <v>115</v>
      </c>
      <c r="C29" s="331" t="s">
        <v>580</v>
      </c>
      <c r="D29" s="335">
        <v>37464.027649059004</v>
      </c>
      <c r="E29" s="335">
        <v>37464.027649059004</v>
      </c>
      <c r="F29" s="335"/>
      <c r="G29" s="335">
        <v>37464.027649059004</v>
      </c>
      <c r="H29" s="336">
        <v>37979</v>
      </c>
      <c r="I29" s="336">
        <v>37979</v>
      </c>
      <c r="J29" s="336">
        <v>47116</v>
      </c>
      <c r="K29" s="337">
        <v>24</v>
      </c>
      <c r="L29" s="337">
        <v>11</v>
      </c>
    </row>
    <row r="30" spans="1:13" ht="17.100000000000001" customHeight="1" x14ac:dyDescent="0.25">
      <c r="A30" s="334">
        <v>16</v>
      </c>
      <c r="B30" s="333" t="s">
        <v>115</v>
      </c>
      <c r="C30" s="331" t="s">
        <v>666</v>
      </c>
      <c r="D30" s="335">
        <v>8668.2766959689998</v>
      </c>
      <c r="E30" s="335">
        <v>8668.2766959689998</v>
      </c>
      <c r="F30" s="335"/>
      <c r="G30" s="335">
        <v>8668.2766959689998</v>
      </c>
      <c r="H30" s="336">
        <v>37873</v>
      </c>
      <c r="I30" s="336">
        <v>37873</v>
      </c>
      <c r="J30" s="336">
        <v>47035</v>
      </c>
      <c r="K30" s="337">
        <v>25</v>
      </c>
      <c r="L30" s="337">
        <v>0</v>
      </c>
    </row>
    <row r="31" spans="1:13" ht="17.100000000000001" customHeight="1" x14ac:dyDescent="0.25">
      <c r="A31" s="334">
        <v>17</v>
      </c>
      <c r="B31" s="333" t="s">
        <v>115</v>
      </c>
      <c r="C31" s="331" t="s">
        <v>582</v>
      </c>
      <c r="D31" s="335">
        <v>18795.503124530002</v>
      </c>
      <c r="E31" s="335">
        <v>18795.503124530002</v>
      </c>
      <c r="F31" s="335"/>
      <c r="G31" s="335">
        <v>18795.503124530002</v>
      </c>
      <c r="H31" s="336">
        <v>38464</v>
      </c>
      <c r="I31" s="336">
        <v>38464</v>
      </c>
      <c r="J31" s="336">
        <v>47625</v>
      </c>
      <c r="K31" s="337">
        <v>25</v>
      </c>
      <c r="L31" s="337">
        <v>0</v>
      </c>
    </row>
    <row r="32" spans="1:13" ht="17.100000000000001" customHeight="1" x14ac:dyDescent="0.25">
      <c r="A32" s="334">
        <v>18</v>
      </c>
      <c r="B32" s="333" t="s">
        <v>115</v>
      </c>
      <c r="C32" s="331" t="s">
        <v>583</v>
      </c>
      <c r="D32" s="335">
        <v>13606.937322390499</v>
      </c>
      <c r="E32" s="335">
        <v>13606.937322390499</v>
      </c>
      <c r="F32" s="335"/>
      <c r="G32" s="335">
        <v>13606.937322390499</v>
      </c>
      <c r="H32" s="336">
        <v>38078</v>
      </c>
      <c r="I32" s="336">
        <v>38078</v>
      </c>
      <c r="J32" s="336">
        <v>47239</v>
      </c>
      <c r="K32" s="337">
        <v>25</v>
      </c>
      <c r="L32" s="337">
        <v>0</v>
      </c>
    </row>
    <row r="33" spans="1:12" ht="17.100000000000001" customHeight="1" x14ac:dyDescent="0.25">
      <c r="A33" s="334">
        <v>19</v>
      </c>
      <c r="B33" s="333" t="s">
        <v>115</v>
      </c>
      <c r="C33" s="331" t="s">
        <v>667</v>
      </c>
      <c r="D33" s="335">
        <v>33845.094619176496</v>
      </c>
      <c r="E33" s="335">
        <v>33845.094619176496</v>
      </c>
      <c r="F33" s="335"/>
      <c r="G33" s="335">
        <v>33845.094619176496</v>
      </c>
      <c r="H33" s="336">
        <v>37764</v>
      </c>
      <c r="I33" s="336">
        <v>37764</v>
      </c>
      <c r="J33" s="336">
        <v>46927</v>
      </c>
      <c r="K33" s="337">
        <v>25</v>
      </c>
      <c r="L33" s="337">
        <v>0</v>
      </c>
    </row>
    <row r="34" spans="1:12" ht="17.100000000000001" customHeight="1" x14ac:dyDescent="0.25">
      <c r="A34" s="329" t="s">
        <v>615</v>
      </c>
      <c r="B34" s="330"/>
      <c r="C34" s="331"/>
      <c r="D34" s="332">
        <f>SUM(D35:D36)</f>
        <v>81022.643351193488</v>
      </c>
      <c r="E34" s="332">
        <f>SUM(E35:E36)</f>
        <v>81022.643351193488</v>
      </c>
      <c r="F34" s="332"/>
      <c r="G34" s="332">
        <f>SUM(G35:G36)</f>
        <v>81022.643351193488</v>
      </c>
      <c r="H34" s="333"/>
      <c r="I34" s="333"/>
      <c r="J34" s="333"/>
      <c r="K34" s="333"/>
      <c r="L34" s="333"/>
    </row>
    <row r="35" spans="1:12" ht="17.100000000000001" customHeight="1" x14ac:dyDescent="0.25">
      <c r="A35" s="334">
        <v>20</v>
      </c>
      <c r="B35" s="333" t="s">
        <v>115</v>
      </c>
      <c r="C35" s="331" t="s">
        <v>585</v>
      </c>
      <c r="D35" s="335">
        <v>31070.465615364996</v>
      </c>
      <c r="E35" s="335">
        <v>31070.465615364996</v>
      </c>
      <c r="F35" s="335"/>
      <c r="G35" s="335">
        <v>31070.465615364996</v>
      </c>
      <c r="H35" s="336">
        <v>39022</v>
      </c>
      <c r="I35" s="336">
        <v>39022</v>
      </c>
      <c r="J35" s="336">
        <v>48182</v>
      </c>
      <c r="K35" s="337">
        <v>25</v>
      </c>
      <c r="L35" s="337">
        <v>0</v>
      </c>
    </row>
    <row r="36" spans="1:12" ht="17.100000000000001" customHeight="1" x14ac:dyDescent="0.25">
      <c r="A36" s="334">
        <v>21</v>
      </c>
      <c r="B36" s="333" t="s">
        <v>115</v>
      </c>
      <c r="C36" s="331" t="s">
        <v>586</v>
      </c>
      <c r="D36" s="335">
        <v>49952.177735828496</v>
      </c>
      <c r="E36" s="335">
        <v>49952.177735828496</v>
      </c>
      <c r="F36" s="335"/>
      <c r="G36" s="335">
        <v>49952.177735828496</v>
      </c>
      <c r="H36" s="336">
        <v>39234</v>
      </c>
      <c r="I36" s="336">
        <v>39234</v>
      </c>
      <c r="J36" s="336">
        <v>48396</v>
      </c>
      <c r="K36" s="337">
        <v>25</v>
      </c>
      <c r="L36" s="337">
        <v>0</v>
      </c>
    </row>
    <row r="37" spans="1:12" ht="17.100000000000001" customHeight="1" x14ac:dyDescent="0.25">
      <c r="A37" s="329" t="s">
        <v>616</v>
      </c>
      <c r="B37" s="330"/>
      <c r="C37" s="331"/>
      <c r="D37" s="332">
        <f>SUM(D38:D39)</f>
        <v>39316.723843672</v>
      </c>
      <c r="E37" s="332">
        <f>SUM(E38:E39)</f>
        <v>39316.723843672</v>
      </c>
      <c r="F37" s="332"/>
      <c r="G37" s="332">
        <f>SUM(G38:G39)</f>
        <v>39316.723843672</v>
      </c>
      <c r="H37" s="333"/>
      <c r="I37" s="333"/>
      <c r="J37" s="333"/>
      <c r="K37" s="333"/>
      <c r="L37" s="333"/>
    </row>
    <row r="38" spans="1:12" ht="17.100000000000001" customHeight="1" x14ac:dyDescent="0.25">
      <c r="A38" s="334">
        <v>24</v>
      </c>
      <c r="B38" s="333" t="s">
        <v>115</v>
      </c>
      <c r="C38" s="331" t="s">
        <v>587</v>
      </c>
      <c r="D38" s="335">
        <v>16027.144940614498</v>
      </c>
      <c r="E38" s="335">
        <v>16027.144940614498</v>
      </c>
      <c r="F38" s="335"/>
      <c r="G38" s="335">
        <v>16027.144940614498</v>
      </c>
      <c r="H38" s="336">
        <v>38443</v>
      </c>
      <c r="I38" s="336">
        <v>38443</v>
      </c>
      <c r="J38" s="336">
        <v>47604</v>
      </c>
      <c r="K38" s="337">
        <v>25</v>
      </c>
      <c r="L38" s="337">
        <v>0</v>
      </c>
    </row>
    <row r="39" spans="1:12" ht="17.100000000000001" customHeight="1" x14ac:dyDescent="0.25">
      <c r="A39" s="334">
        <v>25</v>
      </c>
      <c r="B39" s="333" t="s">
        <v>115</v>
      </c>
      <c r="C39" s="331" t="s">
        <v>668</v>
      </c>
      <c r="D39" s="335">
        <v>23289.5789030575</v>
      </c>
      <c r="E39" s="335">
        <v>23289.5789030575</v>
      </c>
      <c r="F39" s="335"/>
      <c r="G39" s="335">
        <v>23289.5789030575</v>
      </c>
      <c r="H39" s="336">
        <v>38961</v>
      </c>
      <c r="I39" s="336">
        <v>38961</v>
      </c>
      <c r="J39" s="336">
        <v>48122</v>
      </c>
      <c r="K39" s="337">
        <v>25</v>
      </c>
      <c r="L39" s="337">
        <v>0</v>
      </c>
    </row>
    <row r="40" spans="1:12" ht="17.100000000000001" customHeight="1" x14ac:dyDescent="0.25">
      <c r="A40" s="329" t="s">
        <v>617</v>
      </c>
      <c r="B40" s="330"/>
      <c r="C40" s="331"/>
      <c r="D40" s="332">
        <f>SUM(D41)</f>
        <v>22897.434985518499</v>
      </c>
      <c r="E40" s="332">
        <f>SUM(E41)</f>
        <v>22897.434985518499</v>
      </c>
      <c r="F40" s="332"/>
      <c r="G40" s="332">
        <f>SUM(G41)</f>
        <v>22897.434985518499</v>
      </c>
      <c r="H40" s="333"/>
      <c r="I40" s="333"/>
      <c r="J40" s="333"/>
      <c r="K40" s="333"/>
      <c r="L40" s="333"/>
    </row>
    <row r="41" spans="1:12" ht="17.100000000000001" customHeight="1" x14ac:dyDescent="0.25">
      <c r="A41" s="334">
        <v>26</v>
      </c>
      <c r="B41" s="333" t="s">
        <v>115</v>
      </c>
      <c r="C41" s="331" t="s">
        <v>669</v>
      </c>
      <c r="D41" s="335">
        <v>22897.434985518499</v>
      </c>
      <c r="E41" s="335">
        <v>22897.434985518499</v>
      </c>
      <c r="F41" s="335"/>
      <c r="G41" s="335">
        <v>22897.434985518499</v>
      </c>
      <c r="H41" s="336">
        <v>38869</v>
      </c>
      <c r="I41" s="336">
        <v>38869</v>
      </c>
      <c r="J41" s="336">
        <v>48030</v>
      </c>
      <c r="K41" s="337">
        <v>25</v>
      </c>
      <c r="L41" s="337">
        <v>0</v>
      </c>
    </row>
    <row r="42" spans="1:12" ht="17.100000000000001" customHeight="1" x14ac:dyDescent="0.25">
      <c r="A42" s="329" t="s">
        <v>620</v>
      </c>
      <c r="B42" s="331"/>
      <c r="C42" s="331"/>
      <c r="D42" s="338">
        <f>SUM(D43:D44)</f>
        <v>36794.434590193501</v>
      </c>
      <c r="E42" s="338">
        <f>SUM(E43:E44)</f>
        <v>36794.434590193501</v>
      </c>
      <c r="F42" s="338"/>
      <c r="G42" s="338">
        <f>SUM(G43:G44)</f>
        <v>36794.434590193501</v>
      </c>
      <c r="H42" s="333"/>
      <c r="I42" s="333"/>
      <c r="J42" s="333"/>
      <c r="K42" s="333"/>
      <c r="L42" s="333"/>
    </row>
    <row r="43" spans="1:12" ht="17.100000000000001" customHeight="1" x14ac:dyDescent="0.25">
      <c r="A43" s="334">
        <v>28</v>
      </c>
      <c r="B43" s="333" t="s">
        <v>180</v>
      </c>
      <c r="C43" s="331" t="s">
        <v>670</v>
      </c>
      <c r="D43" s="335">
        <v>11361.0441897535</v>
      </c>
      <c r="E43" s="335">
        <v>11361.0441897535</v>
      </c>
      <c r="F43" s="335"/>
      <c r="G43" s="335">
        <v>11361.0441897535</v>
      </c>
      <c r="H43" s="336">
        <v>41487</v>
      </c>
      <c r="I43" s="336">
        <v>41486</v>
      </c>
      <c r="J43" s="336">
        <v>50587</v>
      </c>
      <c r="K43" s="337">
        <v>24</v>
      </c>
      <c r="L43" s="337">
        <v>11</v>
      </c>
    </row>
    <row r="44" spans="1:12" ht="17.100000000000001" customHeight="1" x14ac:dyDescent="0.25">
      <c r="A44" s="334">
        <v>29</v>
      </c>
      <c r="B44" s="333" t="s">
        <v>180</v>
      </c>
      <c r="C44" s="331" t="s">
        <v>212</v>
      </c>
      <c r="D44" s="335">
        <v>25433.390400439999</v>
      </c>
      <c r="E44" s="335">
        <v>25433.390400439999</v>
      </c>
      <c r="F44" s="335"/>
      <c r="G44" s="335">
        <v>25433.390400439999</v>
      </c>
      <c r="H44" s="336">
        <v>40392</v>
      </c>
      <c r="I44" s="336">
        <v>40389</v>
      </c>
      <c r="J44" s="336">
        <v>49151</v>
      </c>
      <c r="K44" s="337">
        <v>23</v>
      </c>
      <c r="L44" s="337">
        <v>10</v>
      </c>
    </row>
    <row r="45" spans="1:12" ht="17.100000000000001" customHeight="1" x14ac:dyDescent="0.25">
      <c r="A45" s="329" t="s">
        <v>621</v>
      </c>
      <c r="B45" s="331"/>
      <c r="C45" s="331"/>
      <c r="D45" s="339">
        <f>SUM(D46)</f>
        <v>996.34416740649999</v>
      </c>
      <c r="E45" s="339">
        <f>SUM(E46)</f>
        <v>996.34416740649999</v>
      </c>
      <c r="F45" s="339"/>
      <c r="G45" s="339">
        <f>SUM(G46)</f>
        <v>996.34416740649999</v>
      </c>
      <c r="H45" s="333"/>
      <c r="I45" s="333"/>
      <c r="J45" s="333"/>
      <c r="K45" s="333"/>
      <c r="L45" s="333"/>
    </row>
    <row r="46" spans="1:12" ht="17.100000000000001" customHeight="1" x14ac:dyDescent="0.25">
      <c r="A46" s="334">
        <v>31</v>
      </c>
      <c r="B46" s="333" t="s">
        <v>591</v>
      </c>
      <c r="C46" s="331" t="s">
        <v>671</v>
      </c>
      <c r="D46" s="335">
        <v>996.34416740649999</v>
      </c>
      <c r="E46" s="335">
        <v>996.34416740649999</v>
      </c>
      <c r="F46" s="335"/>
      <c r="G46" s="335">
        <v>996.34416740649999</v>
      </c>
      <c r="H46" s="336">
        <v>41186</v>
      </c>
      <c r="I46" s="336">
        <v>41185</v>
      </c>
      <c r="J46" s="336">
        <v>50041</v>
      </c>
      <c r="K46" s="337">
        <v>24</v>
      </c>
      <c r="L46" s="337">
        <v>2</v>
      </c>
    </row>
    <row r="47" spans="1:12" ht="17.100000000000001" customHeight="1" x14ac:dyDescent="0.25">
      <c r="A47" s="329" t="s">
        <v>622</v>
      </c>
      <c r="B47" s="331"/>
      <c r="C47" s="331"/>
      <c r="D47" s="339">
        <f>SUM(D48)</f>
        <v>1988.478002137</v>
      </c>
      <c r="E47" s="339">
        <f>SUM(E48)</f>
        <v>1988.478002137</v>
      </c>
      <c r="F47" s="339"/>
      <c r="G47" s="339">
        <f>SUM(G48)</f>
        <v>1988.478002137</v>
      </c>
      <c r="H47" s="333"/>
      <c r="I47" s="333"/>
      <c r="J47" s="333"/>
      <c r="K47" s="333"/>
      <c r="L47" s="333"/>
    </row>
    <row r="48" spans="1:12" ht="17.100000000000001" customHeight="1" x14ac:dyDescent="0.25">
      <c r="A48" s="334">
        <v>33</v>
      </c>
      <c r="B48" s="333" t="s">
        <v>591</v>
      </c>
      <c r="C48" s="330" t="s">
        <v>672</v>
      </c>
      <c r="D48" s="335">
        <v>1988.478002137</v>
      </c>
      <c r="E48" s="335">
        <v>1988.478002137</v>
      </c>
      <c r="F48" s="335"/>
      <c r="G48" s="335">
        <v>1988.478002137</v>
      </c>
      <c r="H48" s="336">
        <v>41179</v>
      </c>
      <c r="I48" s="336">
        <v>41178</v>
      </c>
      <c r="J48" s="336">
        <v>47774</v>
      </c>
      <c r="K48" s="337">
        <v>18</v>
      </c>
      <c r="L48" s="337">
        <v>0</v>
      </c>
    </row>
    <row r="49" spans="1:12" ht="17.100000000000001" customHeight="1" x14ac:dyDescent="0.25">
      <c r="A49" s="329" t="s">
        <v>623</v>
      </c>
      <c r="B49" s="331"/>
      <c r="C49" s="331"/>
      <c r="D49" s="338">
        <f>SUM(D50:D51)</f>
        <v>11067.597373172999</v>
      </c>
      <c r="E49" s="338">
        <f>SUM(E50:E51)</f>
        <v>11067.597373172999</v>
      </c>
      <c r="F49" s="338"/>
      <c r="G49" s="338">
        <f>SUM(G50:G51)</f>
        <v>11067.597373172999</v>
      </c>
      <c r="H49" s="333"/>
      <c r="I49" s="333"/>
      <c r="J49" s="333"/>
      <c r="K49" s="333"/>
      <c r="L49" s="333"/>
    </row>
    <row r="50" spans="1:12" ht="17.100000000000001" customHeight="1" x14ac:dyDescent="0.25">
      <c r="A50" s="334">
        <v>34</v>
      </c>
      <c r="B50" s="333" t="s">
        <v>591</v>
      </c>
      <c r="C50" s="331" t="s">
        <v>673</v>
      </c>
      <c r="D50" s="335">
        <v>4332.6463168999999</v>
      </c>
      <c r="E50" s="335">
        <v>4332.6463168999999</v>
      </c>
      <c r="F50" s="335"/>
      <c r="G50" s="335">
        <v>4332.6463168999999</v>
      </c>
      <c r="H50" s="336">
        <v>40939</v>
      </c>
      <c r="I50" s="336">
        <v>40938</v>
      </c>
      <c r="J50" s="336">
        <v>48579</v>
      </c>
      <c r="K50" s="337">
        <v>20</v>
      </c>
      <c r="L50" s="337">
        <v>10</v>
      </c>
    </row>
    <row r="51" spans="1:12" ht="17.100000000000001" customHeight="1" x14ac:dyDescent="0.25">
      <c r="A51" s="334">
        <v>36</v>
      </c>
      <c r="B51" s="333" t="s">
        <v>115</v>
      </c>
      <c r="C51" s="331" t="s">
        <v>674</v>
      </c>
      <c r="D51" s="335">
        <v>6734.9510562729993</v>
      </c>
      <c r="E51" s="335">
        <v>6734.9510562729993</v>
      </c>
      <c r="F51" s="335"/>
      <c r="G51" s="335">
        <v>6734.9510562729993</v>
      </c>
      <c r="H51" s="336">
        <v>42768</v>
      </c>
      <c r="I51" s="336">
        <v>42766</v>
      </c>
      <c r="J51" s="336">
        <v>51517</v>
      </c>
      <c r="K51" s="337">
        <v>23</v>
      </c>
      <c r="L51" s="337">
        <v>11</v>
      </c>
    </row>
    <row r="52" spans="1:12" ht="17.100000000000001" customHeight="1" x14ac:dyDescent="0.25">
      <c r="A52" s="329" t="s">
        <v>629</v>
      </c>
      <c r="B52" s="331"/>
      <c r="C52" s="331"/>
      <c r="D52" s="338">
        <f>SUM(D53:D54)</f>
        <v>23462.035160074502</v>
      </c>
      <c r="E52" s="338">
        <f>SUM(E53:E54)</f>
        <v>23462.035160074502</v>
      </c>
      <c r="F52" s="338"/>
      <c r="G52" s="338">
        <f>SUM(G53:G54)</f>
        <v>23462.035160074502</v>
      </c>
      <c r="H52" s="333"/>
      <c r="I52" s="333"/>
      <c r="J52" s="333"/>
      <c r="K52" s="333"/>
      <c r="L52" s="333"/>
    </row>
    <row r="53" spans="1:12" ht="17.100000000000001" customHeight="1" x14ac:dyDescent="0.25">
      <c r="A53" s="334">
        <v>38</v>
      </c>
      <c r="B53" s="333" t="s">
        <v>115</v>
      </c>
      <c r="C53" s="331" t="s">
        <v>675</v>
      </c>
      <c r="D53" s="335">
        <v>20447.509030091001</v>
      </c>
      <c r="E53" s="335">
        <v>20447.509030091001</v>
      </c>
      <c r="F53" s="335"/>
      <c r="G53" s="335">
        <v>20447.509030091001</v>
      </c>
      <c r="H53" s="336">
        <v>43923</v>
      </c>
      <c r="I53" s="336">
        <v>43920</v>
      </c>
      <c r="J53" s="336">
        <v>54056</v>
      </c>
      <c r="K53" s="337">
        <v>27</v>
      </c>
      <c r="L53" s="337">
        <v>8</v>
      </c>
    </row>
    <row r="54" spans="1:12" ht="17.100000000000001" customHeight="1" x14ac:dyDescent="0.25">
      <c r="A54" s="334">
        <v>40</v>
      </c>
      <c r="B54" s="333" t="s">
        <v>591</v>
      </c>
      <c r="C54" s="331" t="s">
        <v>676</v>
      </c>
      <c r="D54" s="335">
        <v>3014.5261299835001</v>
      </c>
      <c r="E54" s="335">
        <v>3014.5261299835001</v>
      </c>
      <c r="F54" s="335"/>
      <c r="G54" s="335">
        <v>3014.5261299835001</v>
      </c>
      <c r="H54" s="336">
        <v>43099</v>
      </c>
      <c r="I54" s="336">
        <v>43069</v>
      </c>
      <c r="J54" s="336">
        <v>50769</v>
      </c>
      <c r="K54" s="337">
        <v>21</v>
      </c>
      <c r="L54" s="337">
        <v>0</v>
      </c>
    </row>
    <row r="55" spans="1:12" ht="17.100000000000001" customHeight="1" x14ac:dyDescent="0.25">
      <c r="A55" s="329" t="s">
        <v>630</v>
      </c>
      <c r="B55" s="331"/>
      <c r="C55" s="331"/>
      <c r="D55" s="338">
        <f>SUM(D56:D57)</f>
        <v>35093.430542709</v>
      </c>
      <c r="E55" s="338">
        <f>SUM(E56:E57)</f>
        <v>35093.430542709</v>
      </c>
      <c r="F55" s="338"/>
      <c r="G55" s="338">
        <f>SUM(G56:G57)</f>
        <v>35093.430542709</v>
      </c>
      <c r="H55" s="333"/>
      <c r="I55" s="333"/>
      <c r="J55" s="333"/>
      <c r="K55" s="333"/>
      <c r="L55" s="333"/>
    </row>
    <row r="56" spans="1:12" ht="17.100000000000001" customHeight="1" x14ac:dyDescent="0.25">
      <c r="A56" s="334">
        <v>42</v>
      </c>
      <c r="B56" s="333" t="s">
        <v>115</v>
      </c>
      <c r="C56" s="331" t="s">
        <v>598</v>
      </c>
      <c r="D56" s="335">
        <v>18690.794951158001</v>
      </c>
      <c r="E56" s="335">
        <v>18690.794951158001</v>
      </c>
      <c r="F56" s="335"/>
      <c r="G56" s="335">
        <v>18690.794951158001</v>
      </c>
      <c r="H56" s="336">
        <v>43861</v>
      </c>
      <c r="I56" s="336">
        <v>43753</v>
      </c>
      <c r="J56" s="336">
        <v>53695</v>
      </c>
      <c r="K56" s="337">
        <v>27</v>
      </c>
      <c r="L56" s="337">
        <v>0</v>
      </c>
    </row>
    <row r="57" spans="1:12" ht="17.100000000000001" customHeight="1" x14ac:dyDescent="0.25">
      <c r="A57" s="334">
        <v>43</v>
      </c>
      <c r="B57" s="333" t="s">
        <v>115</v>
      </c>
      <c r="C57" s="331" t="s">
        <v>599</v>
      </c>
      <c r="D57" s="335">
        <v>16402.635591550999</v>
      </c>
      <c r="E57" s="335">
        <v>16402.635591550999</v>
      </c>
      <c r="F57" s="335"/>
      <c r="G57" s="335">
        <v>16402.635591550999</v>
      </c>
      <c r="H57" s="336">
        <v>43497</v>
      </c>
      <c r="I57" s="336">
        <v>43476</v>
      </c>
      <c r="J57" s="336">
        <v>53812</v>
      </c>
      <c r="K57" s="337">
        <v>28</v>
      </c>
      <c r="L57" s="337">
        <v>2</v>
      </c>
    </row>
    <row r="58" spans="1:12" ht="17.100000000000001" customHeight="1" x14ac:dyDescent="0.25">
      <c r="A58" s="329" t="s">
        <v>631</v>
      </c>
      <c r="B58" s="330"/>
      <c r="C58" s="331"/>
      <c r="D58" s="332">
        <f>SUM(D59:D59)</f>
        <v>9112.7497731820004</v>
      </c>
      <c r="E58" s="332">
        <f>SUM(E59:E59)</f>
        <v>9112.7497731820004</v>
      </c>
      <c r="F58" s="332"/>
      <c r="G58" s="332">
        <f>SUM(G59:G59)</f>
        <v>9112.7497731820004</v>
      </c>
      <c r="H58" s="333"/>
      <c r="I58" s="333"/>
      <c r="J58" s="333"/>
      <c r="K58" s="333"/>
      <c r="L58" s="333"/>
    </row>
    <row r="59" spans="1:12" ht="17.100000000000001" customHeight="1" thickBot="1" x14ac:dyDescent="0.3">
      <c r="A59" s="340">
        <v>45</v>
      </c>
      <c r="B59" s="295" t="s">
        <v>115</v>
      </c>
      <c r="C59" s="319" t="s">
        <v>677</v>
      </c>
      <c r="D59" s="341">
        <v>9112.7497731820004</v>
      </c>
      <c r="E59" s="341">
        <v>9112.7497731820004</v>
      </c>
      <c r="F59" s="341"/>
      <c r="G59" s="341">
        <v>9112.7497731820004</v>
      </c>
      <c r="H59" s="320">
        <v>44033</v>
      </c>
      <c r="I59" s="320">
        <v>44032</v>
      </c>
      <c r="J59" s="320">
        <v>53936</v>
      </c>
      <c r="K59" s="342">
        <v>27</v>
      </c>
      <c r="L59" s="342">
        <v>2</v>
      </c>
    </row>
    <row r="60" spans="1:12" ht="13.5" customHeight="1" x14ac:dyDescent="0.25">
      <c r="A60" s="221" t="s">
        <v>731</v>
      </c>
      <c r="B60" s="194"/>
      <c r="C60" s="194"/>
      <c r="D60" s="321"/>
      <c r="E60" s="321"/>
      <c r="F60" s="321"/>
      <c r="G60" s="321"/>
      <c r="H60" s="303"/>
      <c r="I60" s="303"/>
      <c r="J60" s="322"/>
      <c r="K60" s="323"/>
      <c r="L60" s="323"/>
    </row>
    <row r="61" spans="1:12" s="46" customFormat="1" ht="12.95" customHeight="1" x14ac:dyDescent="0.25">
      <c r="A61" s="389" t="s">
        <v>908</v>
      </c>
      <c r="B61" s="389"/>
      <c r="C61" s="389"/>
      <c r="D61" s="389"/>
      <c r="E61" s="389"/>
      <c r="F61" s="389"/>
      <c r="G61" s="389"/>
      <c r="H61" s="389"/>
      <c r="I61" s="389"/>
      <c r="J61" s="389"/>
      <c r="K61" s="389"/>
      <c r="L61" s="112"/>
    </row>
    <row r="62" spans="1:12" s="46" customFormat="1" ht="12.95" customHeight="1" x14ac:dyDescent="0.25">
      <c r="A62" s="386" t="s">
        <v>912</v>
      </c>
      <c r="B62" s="386"/>
      <c r="C62" s="386"/>
      <c r="D62" s="386"/>
      <c r="E62" s="386"/>
      <c r="F62" s="386"/>
      <c r="G62" s="386"/>
      <c r="H62" s="386"/>
      <c r="I62" s="386"/>
      <c r="J62" s="386"/>
      <c r="K62" s="386"/>
      <c r="L62" s="386"/>
    </row>
    <row r="63" spans="1:12" s="46" customFormat="1" ht="12.95" customHeight="1" x14ac:dyDescent="0.25">
      <c r="A63" s="194" t="s">
        <v>678</v>
      </c>
      <c r="B63" s="194"/>
      <c r="C63" s="194"/>
      <c r="D63" s="194"/>
      <c r="E63" s="194"/>
      <c r="F63" s="194"/>
      <c r="G63" s="194"/>
      <c r="H63" s="194"/>
      <c r="I63" s="194"/>
      <c r="J63" s="194"/>
      <c r="K63" s="112"/>
      <c r="L63" s="112"/>
    </row>
    <row r="64" spans="1:12" s="46" customFormat="1" ht="12.95" customHeight="1" x14ac:dyDescent="0.25">
      <c r="A64" s="386" t="s">
        <v>679</v>
      </c>
      <c r="B64" s="386"/>
      <c r="C64" s="386"/>
      <c r="D64" s="386"/>
      <c r="E64" s="386"/>
      <c r="F64" s="386"/>
      <c r="G64" s="386"/>
      <c r="H64" s="386"/>
      <c r="I64" s="386"/>
      <c r="J64" s="386"/>
      <c r="K64" s="386"/>
      <c r="L64" s="386"/>
    </row>
    <row r="65" spans="1:23" s="46" customFormat="1" ht="12.95" customHeight="1" x14ac:dyDescent="0.25">
      <c r="A65" s="389" t="s">
        <v>75</v>
      </c>
      <c r="B65" s="389"/>
      <c r="C65" s="389"/>
      <c r="D65" s="389"/>
      <c r="E65" s="389"/>
      <c r="F65" s="389"/>
      <c r="G65" s="389"/>
      <c r="H65" s="389"/>
      <c r="I65" s="389"/>
      <c r="J65" s="389"/>
      <c r="K65" s="389"/>
      <c r="L65" s="112"/>
    </row>
    <row r="66" spans="1:23" ht="12.75" customHeight="1" x14ac:dyDescent="0.25">
      <c r="E66" s="78"/>
      <c r="F66" s="78"/>
      <c r="G66" s="78"/>
      <c r="H66" s="78"/>
      <c r="I66" s="78"/>
      <c r="J66" s="93"/>
      <c r="K66" s="93"/>
    </row>
    <row r="67" spans="1:23" ht="12.75" customHeight="1" x14ac:dyDescent="0.25">
      <c r="A67" s="91"/>
      <c r="E67" s="78"/>
      <c r="F67" s="78"/>
      <c r="G67" s="78"/>
      <c r="H67" s="78"/>
      <c r="I67" s="78"/>
      <c r="J67" s="93"/>
      <c r="K67" s="93"/>
    </row>
    <row r="68" spans="1:23" ht="12.75" customHeight="1" x14ac:dyDescent="0.25">
      <c r="A68" s="91"/>
      <c r="E68" s="78"/>
      <c r="F68" s="78"/>
      <c r="G68" s="78"/>
      <c r="H68" s="78"/>
      <c r="I68" s="78"/>
      <c r="J68" s="93"/>
      <c r="K68" s="93"/>
    </row>
    <row r="69" spans="1:23" ht="12.75" customHeight="1" x14ac:dyDescent="0.25">
      <c r="A69" s="91"/>
      <c r="E69" s="78"/>
      <c r="F69" s="78"/>
      <c r="G69" s="78"/>
      <c r="H69" s="78"/>
      <c r="I69" s="78"/>
      <c r="J69" s="93"/>
      <c r="K69" s="93"/>
    </row>
    <row r="70" spans="1:23" s="77" customFormat="1" ht="12.75" customHeight="1" x14ac:dyDescent="0.25">
      <c r="A70" s="91"/>
      <c r="B70" s="48"/>
      <c r="C70" s="48"/>
      <c r="D70" s="92"/>
      <c r="E70" s="78"/>
      <c r="F70" s="78"/>
      <c r="G70" s="78"/>
      <c r="H70" s="78"/>
      <c r="I70" s="78"/>
      <c r="J70" s="93"/>
      <c r="K70" s="93"/>
      <c r="M70" s="48"/>
      <c r="N70" s="48"/>
      <c r="O70" s="48"/>
      <c r="P70" s="48"/>
      <c r="Q70" s="48"/>
      <c r="R70" s="48"/>
      <c r="S70" s="48"/>
      <c r="T70" s="48"/>
      <c r="U70" s="48"/>
      <c r="V70" s="48"/>
      <c r="W70" s="48"/>
    </row>
    <row r="71" spans="1:23" s="77" customFormat="1" ht="12.75" customHeight="1" x14ac:dyDescent="0.25">
      <c r="A71" s="91"/>
      <c r="B71" s="48"/>
      <c r="C71" s="48"/>
      <c r="D71" s="92"/>
      <c r="E71" s="78"/>
      <c r="F71" s="78"/>
      <c r="G71" s="78"/>
      <c r="H71" s="78"/>
      <c r="I71" s="78"/>
      <c r="J71" s="93"/>
      <c r="K71" s="93"/>
      <c r="M71" s="48"/>
      <c r="N71" s="48"/>
      <c r="O71" s="48"/>
      <c r="P71" s="48"/>
      <c r="Q71" s="48"/>
      <c r="R71" s="48"/>
      <c r="S71" s="48"/>
      <c r="T71" s="48"/>
      <c r="U71" s="48"/>
      <c r="V71" s="48"/>
      <c r="W71" s="48"/>
    </row>
    <row r="72" spans="1:23" s="77" customFormat="1" x14ac:dyDescent="0.25">
      <c r="A72" s="91"/>
      <c r="B72" s="48"/>
      <c r="C72" s="48"/>
      <c r="D72" s="92"/>
      <c r="E72" s="78"/>
      <c r="F72" s="78"/>
      <c r="G72" s="78"/>
      <c r="H72" s="78"/>
      <c r="I72" s="78"/>
      <c r="J72" s="93"/>
      <c r="K72" s="93"/>
      <c r="M72" s="48"/>
      <c r="N72" s="48"/>
      <c r="O72" s="48"/>
      <c r="P72" s="48"/>
      <c r="Q72" s="48"/>
      <c r="R72" s="48"/>
      <c r="S72" s="48"/>
      <c r="T72" s="48"/>
      <c r="U72" s="48"/>
      <c r="V72" s="48"/>
      <c r="W72" s="48"/>
    </row>
    <row r="73" spans="1:23" s="77" customFormat="1" x14ac:dyDescent="0.25">
      <c r="A73" s="91"/>
      <c r="B73" s="91"/>
      <c r="C73" s="48"/>
      <c r="D73" s="92"/>
      <c r="E73" s="81"/>
      <c r="F73" s="81"/>
      <c r="G73" s="81"/>
      <c r="H73" s="81"/>
      <c r="I73" s="81"/>
      <c r="J73" s="81"/>
      <c r="K73" s="79"/>
      <c r="M73" s="48"/>
      <c r="N73" s="48"/>
      <c r="O73" s="48"/>
      <c r="P73" s="48"/>
      <c r="Q73" s="48"/>
      <c r="R73" s="48"/>
      <c r="S73" s="48"/>
      <c r="T73" s="48"/>
      <c r="U73" s="48"/>
      <c r="V73" s="48"/>
      <c r="W73" s="48"/>
    </row>
    <row r="74" spans="1:23" s="77" customFormat="1" x14ac:dyDescent="0.25">
      <c r="A74" s="393"/>
      <c r="B74" s="393"/>
      <c r="C74" s="394"/>
      <c r="D74" s="394"/>
      <c r="E74" s="394"/>
      <c r="F74" s="394"/>
      <c r="G74" s="394"/>
      <c r="H74" s="394"/>
      <c r="I74" s="394"/>
      <c r="J74" s="394"/>
      <c r="K74" s="394"/>
      <c r="M74" s="48"/>
      <c r="N74" s="48"/>
      <c r="O74" s="48"/>
      <c r="P74" s="48"/>
      <c r="Q74" s="48"/>
      <c r="R74" s="48"/>
      <c r="S74" s="48"/>
      <c r="T74" s="48"/>
      <c r="U74" s="48"/>
      <c r="V74" s="48"/>
      <c r="W74" s="48"/>
    </row>
    <row r="82" spans="1:23" s="77" customFormat="1" ht="12.75" customHeight="1" x14ac:dyDescent="0.25">
      <c r="A82" s="48"/>
      <c r="B82" s="48"/>
      <c r="C82" s="48"/>
      <c r="D82" s="92"/>
      <c r="E82" s="48"/>
      <c r="F82" s="48"/>
      <c r="G82" s="48"/>
      <c r="H82" s="48"/>
      <c r="I82" s="48"/>
      <c r="J82" s="48"/>
      <c r="M82" s="48"/>
      <c r="N82" s="48"/>
      <c r="O82" s="48"/>
      <c r="P82" s="48"/>
      <c r="Q82" s="48"/>
      <c r="R82" s="48"/>
      <c r="S82" s="48"/>
      <c r="T82" s="48"/>
      <c r="U82" s="48"/>
      <c r="V82" s="48"/>
      <c r="W82" s="48"/>
    </row>
    <row r="83" spans="1:23" s="77" customFormat="1" ht="12.75" customHeight="1" x14ac:dyDescent="0.25">
      <c r="A83" s="48"/>
      <c r="B83" s="48"/>
      <c r="C83" s="48"/>
      <c r="D83" s="92"/>
      <c r="E83" s="48"/>
      <c r="F83" s="48"/>
      <c r="G83" s="48"/>
      <c r="H83" s="48"/>
      <c r="I83" s="48"/>
      <c r="J83" s="48"/>
      <c r="M83" s="48"/>
      <c r="N83" s="48"/>
      <c r="O83" s="48"/>
      <c r="P83" s="48"/>
      <c r="Q83" s="48"/>
      <c r="R83" s="48"/>
      <c r="S83" s="48"/>
      <c r="T83" s="48"/>
      <c r="U83" s="48"/>
      <c r="V83" s="48"/>
      <c r="W83" s="48"/>
    </row>
    <row r="84" spans="1:23" s="77" customFormat="1" ht="12.75" customHeight="1" x14ac:dyDescent="0.25">
      <c r="A84" s="48"/>
      <c r="B84" s="48"/>
      <c r="C84" s="48"/>
      <c r="D84" s="92"/>
      <c r="E84" s="48"/>
      <c r="F84" s="48"/>
      <c r="G84" s="48"/>
      <c r="H84" s="48"/>
      <c r="I84" s="48"/>
      <c r="J84" s="48"/>
      <c r="M84" s="48"/>
      <c r="N84" s="48"/>
      <c r="O84" s="48"/>
      <c r="P84" s="48"/>
      <c r="Q84" s="48"/>
      <c r="R84" s="48"/>
      <c r="S84" s="48"/>
      <c r="T84" s="48"/>
      <c r="U84" s="48"/>
      <c r="V84" s="48"/>
      <c r="W84" s="48"/>
    </row>
    <row r="85" spans="1:23" s="77" customFormat="1" ht="12.75" customHeight="1" x14ac:dyDescent="0.25">
      <c r="A85" s="48"/>
      <c r="B85" s="48"/>
      <c r="C85" s="48"/>
      <c r="D85" s="92"/>
      <c r="E85" s="48"/>
      <c r="F85" s="48"/>
      <c r="G85" s="48"/>
      <c r="H85" s="48"/>
      <c r="I85" s="48"/>
      <c r="J85" s="48"/>
      <c r="M85" s="48"/>
      <c r="N85" s="48"/>
      <c r="O85" s="48"/>
      <c r="P85" s="48"/>
      <c r="Q85" s="48"/>
      <c r="R85" s="48"/>
      <c r="S85" s="48"/>
      <c r="T85" s="48"/>
      <c r="U85" s="48"/>
      <c r="V85" s="48"/>
      <c r="W85" s="48"/>
    </row>
    <row r="86" spans="1:23" ht="12.75" customHeight="1" x14ac:dyDescent="0.25">
      <c r="A86" s="51"/>
      <c r="B86" s="51"/>
      <c r="C86" s="51"/>
      <c r="D86" s="94"/>
      <c r="E86" s="51"/>
      <c r="F86" s="51"/>
      <c r="G86" s="51"/>
      <c r="H86" s="51"/>
      <c r="I86" s="51"/>
      <c r="J86" s="51"/>
      <c r="K86" s="95"/>
      <c r="L86" s="95"/>
    </row>
    <row r="87" spans="1:23" ht="12.75" customHeight="1" x14ac:dyDescent="0.25">
      <c r="A87" s="51"/>
      <c r="B87" s="51"/>
      <c r="C87" s="51"/>
      <c r="D87" s="94"/>
      <c r="E87" s="51"/>
      <c r="F87" s="51"/>
      <c r="G87" s="51"/>
      <c r="H87" s="51"/>
      <c r="I87" s="51"/>
      <c r="J87" s="51"/>
      <c r="K87" s="95"/>
      <c r="L87" s="95"/>
    </row>
    <row r="88" spans="1:23" ht="12.75" customHeight="1" x14ac:dyDescent="0.25">
      <c r="A88" s="51"/>
      <c r="B88" s="46"/>
      <c r="C88" s="46"/>
      <c r="D88" s="94"/>
      <c r="E88" s="51"/>
      <c r="F88" s="51"/>
      <c r="G88" s="51"/>
      <c r="H88" s="51"/>
      <c r="I88" s="51"/>
      <c r="J88" s="51"/>
      <c r="K88" s="95"/>
      <c r="L88" s="95"/>
    </row>
    <row r="89" spans="1:23" ht="12.75" customHeight="1" x14ac:dyDescent="0.25">
      <c r="A89" s="51"/>
      <c r="B89" s="46"/>
      <c r="C89" s="46"/>
      <c r="D89" s="94"/>
      <c r="E89" s="51"/>
      <c r="F89" s="51"/>
      <c r="G89" s="51"/>
      <c r="H89" s="51"/>
      <c r="I89" s="51"/>
      <c r="J89" s="51"/>
      <c r="K89" s="95"/>
      <c r="L89" s="95"/>
    </row>
    <row r="90" spans="1:23" ht="12.75" customHeight="1" x14ac:dyDescent="0.25">
      <c r="A90" s="51"/>
      <c r="B90" s="46"/>
      <c r="C90" s="46"/>
      <c r="D90" s="94"/>
      <c r="E90" s="51"/>
      <c r="F90" s="51"/>
      <c r="G90" s="51"/>
      <c r="H90" s="51"/>
      <c r="I90" s="51"/>
      <c r="J90" s="51"/>
      <c r="K90" s="95"/>
      <c r="L90" s="95"/>
    </row>
    <row r="91" spans="1:23" ht="12.75" customHeight="1" x14ac:dyDescent="0.25">
      <c r="A91" s="51"/>
      <c r="B91" s="46"/>
      <c r="C91" s="46"/>
      <c r="D91" s="94"/>
      <c r="E91" s="51"/>
      <c r="F91" s="51"/>
      <c r="G91" s="51"/>
      <c r="H91" s="51"/>
      <c r="I91" s="51"/>
      <c r="J91" s="51"/>
      <c r="K91" s="95"/>
      <c r="L91" s="95"/>
    </row>
    <row r="92" spans="1:23" ht="12.75" customHeight="1" x14ac:dyDescent="0.25">
      <c r="A92" s="51"/>
      <c r="B92" s="46"/>
      <c r="C92" s="46"/>
      <c r="D92" s="94"/>
      <c r="E92" s="51"/>
      <c r="F92" s="51"/>
      <c r="G92" s="51"/>
      <c r="H92" s="51"/>
      <c r="I92" s="51"/>
      <c r="J92" s="51"/>
      <c r="K92" s="95"/>
      <c r="L92" s="95"/>
    </row>
    <row r="93" spans="1:23" ht="12.75" customHeight="1" x14ac:dyDescent="0.25">
      <c r="A93" s="51"/>
      <c r="B93" s="46"/>
      <c r="C93" s="46"/>
      <c r="D93" s="94"/>
      <c r="E93" s="51"/>
      <c r="F93" s="51"/>
      <c r="G93" s="51"/>
      <c r="H93" s="51"/>
      <c r="I93" s="51"/>
      <c r="J93" s="51"/>
      <c r="K93" s="95"/>
      <c r="L93" s="95"/>
    </row>
    <row r="94" spans="1:23" ht="12.75" customHeight="1" x14ac:dyDescent="0.25">
      <c r="A94" s="51"/>
      <c r="B94" s="46"/>
      <c r="C94" s="46"/>
      <c r="D94" s="94"/>
      <c r="E94" s="51"/>
      <c r="F94" s="51"/>
      <c r="G94" s="51"/>
      <c r="H94" s="51"/>
      <c r="I94" s="51"/>
      <c r="J94" s="51"/>
      <c r="K94" s="95"/>
      <c r="L94" s="95"/>
    </row>
    <row r="95" spans="1:23" ht="12.75" customHeight="1" x14ac:dyDescent="0.25">
      <c r="A95" s="51"/>
      <c r="B95" s="46"/>
      <c r="C95" s="46"/>
      <c r="D95" s="94"/>
      <c r="E95" s="51"/>
      <c r="F95" s="51"/>
      <c r="G95" s="51"/>
      <c r="H95" s="51"/>
      <c r="I95" s="51"/>
      <c r="J95" s="51"/>
      <c r="K95" s="95"/>
      <c r="L95" s="95"/>
    </row>
    <row r="96" spans="1:23" ht="12.75" customHeight="1" x14ac:dyDescent="0.25">
      <c r="A96" s="51"/>
      <c r="B96" s="46"/>
      <c r="C96" s="46"/>
      <c r="D96" s="94"/>
      <c r="E96" s="51"/>
      <c r="F96" s="51"/>
      <c r="G96" s="51"/>
      <c r="H96" s="51"/>
      <c r="I96" s="51"/>
      <c r="J96" s="51"/>
      <c r="K96" s="95"/>
      <c r="L96" s="95"/>
    </row>
    <row r="97" spans="1:12" ht="12.75" customHeight="1" x14ac:dyDescent="0.25">
      <c r="A97" s="51"/>
      <c r="B97" s="46"/>
      <c r="C97" s="46"/>
      <c r="D97" s="94"/>
      <c r="E97" s="51"/>
      <c r="F97" s="51"/>
      <c r="G97" s="51"/>
      <c r="H97" s="51"/>
      <c r="I97" s="51"/>
      <c r="J97" s="51"/>
      <c r="K97" s="95"/>
      <c r="L97" s="95"/>
    </row>
    <row r="98" spans="1:12" ht="12.75" customHeight="1" x14ac:dyDescent="0.25">
      <c r="A98" s="51"/>
      <c r="B98" s="46"/>
      <c r="C98" s="46"/>
      <c r="D98" s="94"/>
      <c r="E98" s="51"/>
      <c r="F98" s="51"/>
      <c r="G98" s="51"/>
      <c r="H98" s="51"/>
      <c r="I98" s="51"/>
      <c r="J98" s="51"/>
      <c r="K98" s="95"/>
      <c r="L98" s="95"/>
    </row>
    <row r="99" spans="1:12" ht="12.75" customHeight="1" x14ac:dyDescent="0.25">
      <c r="A99" s="51"/>
      <c r="B99" s="46"/>
      <c r="C99" s="46"/>
      <c r="D99" s="94"/>
      <c r="E99" s="51"/>
      <c r="F99" s="51"/>
      <c r="G99" s="51"/>
      <c r="H99" s="51"/>
      <c r="I99" s="51"/>
      <c r="J99" s="51"/>
      <c r="K99" s="95"/>
      <c r="L99" s="95"/>
    </row>
    <row r="100" spans="1:12" ht="12.75" customHeight="1" x14ac:dyDescent="0.25">
      <c r="A100" s="51"/>
      <c r="B100" s="46"/>
      <c r="C100" s="46"/>
      <c r="D100" s="94"/>
      <c r="E100" s="51"/>
      <c r="F100" s="51"/>
      <c r="G100" s="51"/>
      <c r="H100" s="51"/>
      <c r="I100" s="51"/>
      <c r="J100" s="51"/>
      <c r="K100" s="95"/>
      <c r="L100" s="95"/>
    </row>
    <row r="101" spans="1:12" ht="12.75" customHeight="1" x14ac:dyDescent="0.25">
      <c r="A101" s="51"/>
      <c r="B101" s="46"/>
      <c r="C101" s="46"/>
      <c r="D101" s="94"/>
      <c r="E101" s="51"/>
      <c r="F101" s="51"/>
      <c r="G101" s="51"/>
      <c r="H101" s="51"/>
      <c r="I101" s="51"/>
      <c r="J101" s="51"/>
      <c r="K101" s="95"/>
      <c r="L101" s="95"/>
    </row>
    <row r="102" spans="1:12" ht="12.75" customHeight="1" x14ac:dyDescent="0.25">
      <c r="A102" s="51"/>
      <c r="B102" s="46"/>
      <c r="C102" s="46"/>
      <c r="D102" s="94"/>
      <c r="E102" s="51"/>
      <c r="F102" s="51"/>
      <c r="G102" s="51"/>
      <c r="H102" s="51"/>
      <c r="I102" s="51"/>
      <c r="J102" s="51"/>
      <c r="K102" s="95"/>
      <c r="L102" s="95"/>
    </row>
    <row r="103" spans="1:12" ht="12.75" customHeight="1" x14ac:dyDescent="0.25">
      <c r="A103" s="51"/>
      <c r="B103" s="46"/>
      <c r="C103" s="46"/>
      <c r="D103" s="94"/>
      <c r="E103" s="51"/>
      <c r="F103" s="51"/>
      <c r="G103" s="51"/>
      <c r="H103" s="51"/>
      <c r="I103" s="51"/>
      <c r="J103" s="51"/>
      <c r="K103" s="95"/>
      <c r="L103" s="95"/>
    </row>
    <row r="104" spans="1:12" ht="12.75" customHeight="1" x14ac:dyDescent="0.25">
      <c r="A104" s="51"/>
      <c r="B104" s="46"/>
      <c r="C104" s="46"/>
      <c r="D104" s="94"/>
      <c r="E104" s="51"/>
      <c r="F104" s="51"/>
      <c r="G104" s="51"/>
      <c r="H104" s="51"/>
      <c r="I104" s="51"/>
      <c r="J104" s="51"/>
      <c r="K104" s="95"/>
      <c r="L104" s="95"/>
    </row>
    <row r="105" spans="1:12" ht="12.75" customHeight="1" x14ac:dyDescent="0.25">
      <c r="A105" s="51"/>
      <c r="B105" s="46"/>
      <c r="C105" s="46"/>
      <c r="D105" s="94"/>
      <c r="E105" s="51"/>
      <c r="F105" s="51"/>
      <c r="G105" s="51"/>
      <c r="H105" s="51"/>
      <c r="I105" s="51"/>
      <c r="J105" s="51"/>
      <c r="K105" s="95"/>
      <c r="L105" s="95"/>
    </row>
    <row r="106" spans="1:12" ht="12.75" customHeight="1" x14ac:dyDescent="0.25">
      <c r="A106" s="51"/>
      <c r="B106" s="46"/>
      <c r="C106" s="46"/>
      <c r="D106" s="94"/>
      <c r="E106" s="51"/>
      <c r="F106" s="51"/>
      <c r="G106" s="51"/>
      <c r="H106" s="51"/>
      <c r="I106" s="51"/>
      <c r="J106" s="51"/>
      <c r="K106" s="95"/>
      <c r="L106" s="95"/>
    </row>
    <row r="107" spans="1:12" ht="12.75" customHeight="1" x14ac:dyDescent="0.25">
      <c r="A107" s="51"/>
      <c r="B107" s="46"/>
      <c r="C107" s="46"/>
      <c r="D107" s="94"/>
      <c r="E107" s="51"/>
      <c r="F107" s="51"/>
      <c r="G107" s="51"/>
      <c r="H107" s="51"/>
      <c r="I107" s="51"/>
      <c r="J107" s="51"/>
      <c r="K107" s="95"/>
      <c r="L107" s="95"/>
    </row>
    <row r="108" spans="1:12" ht="12.75" customHeight="1" x14ac:dyDescent="0.25">
      <c r="A108" s="51"/>
      <c r="B108" s="46"/>
      <c r="C108" s="46"/>
      <c r="D108" s="94"/>
      <c r="E108" s="51"/>
      <c r="F108" s="51"/>
      <c r="G108" s="51"/>
      <c r="H108" s="51"/>
      <c r="I108" s="51"/>
      <c r="J108" s="51"/>
      <c r="K108" s="95"/>
      <c r="L108" s="95"/>
    </row>
    <row r="109" spans="1:12" ht="12.75" customHeight="1" x14ac:dyDescent="0.25">
      <c r="A109" s="51"/>
      <c r="B109" s="46"/>
      <c r="C109" s="46"/>
      <c r="D109" s="94"/>
      <c r="E109" s="51"/>
      <c r="F109" s="51"/>
      <c r="G109" s="51"/>
      <c r="H109" s="51"/>
      <c r="I109" s="51"/>
      <c r="J109" s="51"/>
      <c r="K109" s="95"/>
      <c r="L109" s="95"/>
    </row>
    <row r="110" spans="1:12" ht="12.75" customHeight="1" x14ac:dyDescent="0.25">
      <c r="A110" s="51"/>
      <c r="B110" s="46"/>
      <c r="C110" s="46"/>
      <c r="D110" s="94"/>
      <c r="E110" s="51"/>
      <c r="F110" s="51"/>
      <c r="G110" s="51"/>
      <c r="H110" s="51"/>
      <c r="I110" s="51"/>
      <c r="J110" s="51"/>
      <c r="K110" s="95"/>
      <c r="L110" s="95"/>
    </row>
    <row r="111" spans="1:12" ht="12.75" customHeight="1" x14ac:dyDescent="0.25">
      <c r="A111" s="51"/>
      <c r="B111" s="46"/>
      <c r="C111" s="46"/>
      <c r="D111" s="94"/>
      <c r="E111" s="51"/>
      <c r="F111" s="51"/>
      <c r="G111" s="51"/>
      <c r="H111" s="51"/>
      <c r="I111" s="51"/>
      <c r="J111" s="51"/>
      <c r="K111" s="95"/>
      <c r="L111" s="95"/>
    </row>
    <row r="112" spans="1:12" ht="12.75" customHeight="1" x14ac:dyDescent="0.25">
      <c r="A112" s="51"/>
      <c r="B112" s="46"/>
      <c r="C112" s="46"/>
      <c r="D112" s="94"/>
      <c r="E112" s="51"/>
      <c r="F112" s="51"/>
      <c r="G112" s="51"/>
      <c r="H112" s="51"/>
      <c r="I112" s="51"/>
      <c r="J112" s="51"/>
      <c r="K112" s="95"/>
      <c r="L112" s="95"/>
    </row>
    <row r="113" spans="1:12" ht="12.75" customHeight="1" x14ac:dyDescent="0.25">
      <c r="A113" s="51"/>
      <c r="B113" s="46"/>
      <c r="C113" s="46"/>
      <c r="D113" s="94"/>
      <c r="E113" s="51"/>
      <c r="F113" s="51"/>
      <c r="G113" s="51"/>
      <c r="H113" s="51"/>
      <c r="I113" s="51"/>
      <c r="J113" s="51"/>
      <c r="K113" s="95"/>
      <c r="L113" s="95"/>
    </row>
    <row r="114" spans="1:12" ht="12.75" customHeight="1" x14ac:dyDescent="0.25">
      <c r="A114" s="51"/>
      <c r="B114" s="46"/>
      <c r="C114" s="46"/>
      <c r="D114" s="94"/>
      <c r="E114" s="51"/>
      <c r="F114" s="51"/>
      <c r="G114" s="51"/>
      <c r="H114" s="51"/>
      <c r="I114" s="51"/>
      <c r="J114" s="51"/>
      <c r="K114" s="95"/>
      <c r="L114" s="95"/>
    </row>
    <row r="115" spans="1:12" ht="12.75" customHeight="1" x14ac:dyDescent="0.25">
      <c r="A115" s="51"/>
      <c r="B115" s="46"/>
      <c r="C115" s="46"/>
      <c r="D115" s="94"/>
      <c r="E115" s="51"/>
      <c r="F115" s="51"/>
      <c r="G115" s="51"/>
      <c r="H115" s="51"/>
      <c r="I115" s="51"/>
      <c r="J115" s="51"/>
      <c r="K115" s="95"/>
      <c r="L115" s="95"/>
    </row>
    <row r="116" spans="1:12" ht="12.75" customHeight="1" x14ac:dyDescent="0.25">
      <c r="A116" s="51"/>
      <c r="B116" s="46"/>
      <c r="C116" s="46"/>
      <c r="D116" s="94"/>
      <c r="E116" s="51"/>
      <c r="F116" s="51"/>
      <c r="G116" s="51"/>
      <c r="H116" s="51"/>
      <c r="I116" s="51"/>
      <c r="J116" s="51"/>
      <c r="K116" s="95"/>
      <c r="L116" s="95"/>
    </row>
    <row r="117" spans="1:12" ht="12.75" customHeight="1" x14ac:dyDescent="0.25">
      <c r="A117" s="51"/>
      <c r="B117" s="46"/>
      <c r="C117" s="46"/>
      <c r="D117" s="94"/>
      <c r="E117" s="51"/>
      <c r="F117" s="51"/>
      <c r="G117" s="51"/>
      <c r="H117" s="51"/>
      <c r="I117" s="51"/>
      <c r="J117" s="51"/>
      <c r="K117" s="95"/>
      <c r="L117" s="95"/>
    </row>
    <row r="118" spans="1:12" ht="12.75" customHeight="1" x14ac:dyDescent="0.25">
      <c r="A118" s="51"/>
      <c r="B118" s="46"/>
      <c r="C118" s="46"/>
      <c r="D118" s="94"/>
      <c r="E118" s="51"/>
      <c r="F118" s="51"/>
      <c r="G118" s="51"/>
      <c r="H118" s="51"/>
      <c r="I118" s="51"/>
      <c r="J118" s="51"/>
      <c r="K118" s="95"/>
      <c r="L118" s="95"/>
    </row>
    <row r="119" spans="1:12" ht="12.75" customHeight="1" x14ac:dyDescent="0.25">
      <c r="A119" s="51"/>
      <c r="B119" s="46"/>
      <c r="C119" s="46"/>
      <c r="D119" s="94"/>
      <c r="E119" s="51"/>
      <c r="F119" s="51"/>
      <c r="G119" s="51"/>
      <c r="H119" s="51"/>
      <c r="I119" s="51"/>
      <c r="J119" s="51"/>
      <c r="K119" s="95"/>
      <c r="L119" s="95"/>
    </row>
    <row r="120" spans="1:12" x14ac:dyDescent="0.25">
      <c r="A120" s="51"/>
      <c r="B120" s="46"/>
      <c r="C120" s="46"/>
      <c r="D120" s="94"/>
      <c r="E120" s="51"/>
      <c r="F120" s="51"/>
      <c r="G120" s="51"/>
      <c r="H120" s="51"/>
      <c r="I120" s="51"/>
      <c r="J120" s="51"/>
      <c r="K120" s="95"/>
      <c r="L120" s="95"/>
    </row>
    <row r="121" spans="1:12" x14ac:dyDescent="0.25">
      <c r="A121" s="51"/>
      <c r="B121" s="46"/>
      <c r="C121" s="46"/>
      <c r="D121" s="94"/>
      <c r="E121" s="51"/>
      <c r="F121" s="51"/>
      <c r="G121" s="51"/>
      <c r="H121" s="51"/>
      <c r="I121" s="51"/>
      <c r="J121" s="51"/>
      <c r="K121" s="95"/>
      <c r="L121" s="95"/>
    </row>
    <row r="122" spans="1:12" ht="12.75" customHeight="1" x14ac:dyDescent="0.25">
      <c r="A122" s="51"/>
      <c r="B122" s="46"/>
      <c r="C122" s="46"/>
      <c r="D122" s="94"/>
      <c r="E122" s="51"/>
      <c r="F122" s="51"/>
      <c r="G122" s="51"/>
      <c r="H122" s="51"/>
      <c r="I122" s="51"/>
      <c r="J122" s="51"/>
      <c r="K122" s="95"/>
      <c r="L122" s="95"/>
    </row>
    <row r="123" spans="1:12" ht="12.75" customHeight="1" x14ac:dyDescent="0.25">
      <c r="A123" s="51"/>
      <c r="B123" s="46"/>
      <c r="C123" s="46"/>
      <c r="D123" s="94"/>
      <c r="E123" s="51"/>
      <c r="F123" s="51"/>
      <c r="G123" s="51"/>
      <c r="H123" s="51"/>
      <c r="I123" s="51"/>
      <c r="J123" s="51"/>
      <c r="K123" s="95"/>
      <c r="L123" s="95"/>
    </row>
    <row r="124" spans="1:12" ht="12.75" customHeight="1" x14ac:dyDescent="0.25">
      <c r="A124" s="51"/>
      <c r="B124" s="46"/>
      <c r="C124" s="46"/>
      <c r="D124" s="94"/>
      <c r="E124" s="51"/>
      <c r="F124" s="51"/>
      <c r="G124" s="51"/>
      <c r="H124" s="51"/>
      <c r="I124" s="51"/>
      <c r="J124" s="51"/>
      <c r="K124" s="95"/>
      <c r="L124" s="95"/>
    </row>
    <row r="125" spans="1:12" ht="12.75" customHeight="1" x14ac:dyDescent="0.25">
      <c r="A125" s="51"/>
      <c r="B125" s="46"/>
      <c r="C125" s="46"/>
      <c r="D125" s="94"/>
      <c r="E125" s="51"/>
      <c r="F125" s="51"/>
      <c r="G125" s="51"/>
      <c r="H125" s="51"/>
      <c r="I125" s="51"/>
      <c r="J125" s="51"/>
      <c r="K125" s="95"/>
      <c r="L125" s="95"/>
    </row>
    <row r="126" spans="1:12" ht="12.75" customHeight="1" x14ac:dyDescent="0.25">
      <c r="A126" s="51"/>
      <c r="B126" s="51"/>
      <c r="C126" s="51"/>
      <c r="D126" s="94"/>
      <c r="E126" s="51"/>
      <c r="F126" s="51"/>
      <c r="G126" s="51"/>
      <c r="H126" s="51"/>
      <c r="I126" s="51"/>
      <c r="J126" s="51"/>
      <c r="K126" s="95"/>
      <c r="L126" s="95"/>
    </row>
    <row r="127" spans="1:12" ht="12.75" customHeight="1" x14ac:dyDescent="0.25">
      <c r="A127" s="51"/>
      <c r="B127" s="51"/>
      <c r="C127" s="51"/>
      <c r="D127" s="94"/>
      <c r="E127" s="51"/>
      <c r="F127" s="51"/>
      <c r="G127" s="51"/>
      <c r="H127" s="51"/>
      <c r="I127" s="51"/>
      <c r="J127" s="51"/>
      <c r="K127" s="95"/>
      <c r="L127" s="95"/>
    </row>
    <row r="128" spans="1:12" ht="12.75" customHeight="1" x14ac:dyDescent="0.25">
      <c r="A128" s="51"/>
      <c r="B128" s="46"/>
      <c r="C128" s="46"/>
      <c r="D128" s="94"/>
      <c r="E128" s="51"/>
      <c r="F128" s="51"/>
      <c r="G128" s="51"/>
      <c r="H128" s="51"/>
      <c r="I128" s="51"/>
      <c r="J128" s="51"/>
      <c r="K128" s="95"/>
      <c r="L128" s="95"/>
    </row>
    <row r="129" spans="1:12" ht="12.75" customHeight="1" x14ac:dyDescent="0.25">
      <c r="A129" s="51"/>
      <c r="B129" s="46"/>
      <c r="C129" s="46"/>
      <c r="D129" s="94"/>
      <c r="E129" s="51"/>
      <c r="F129" s="51"/>
      <c r="G129" s="51"/>
      <c r="H129" s="51"/>
      <c r="I129" s="51"/>
      <c r="J129" s="51"/>
      <c r="K129" s="95"/>
      <c r="L129" s="95"/>
    </row>
    <row r="130" spans="1:12" ht="12.75" customHeight="1" x14ac:dyDescent="0.25">
      <c r="A130" s="51"/>
      <c r="B130" s="46"/>
      <c r="C130" s="46"/>
      <c r="D130" s="94"/>
      <c r="E130" s="51"/>
      <c r="F130" s="51"/>
      <c r="G130" s="51"/>
      <c r="H130" s="51"/>
      <c r="I130" s="51"/>
      <c r="J130" s="51"/>
      <c r="K130" s="95"/>
      <c r="L130" s="95"/>
    </row>
    <row r="131" spans="1:12" ht="12.75" customHeight="1" x14ac:dyDescent="0.25">
      <c r="A131" s="51"/>
      <c r="B131" s="46"/>
      <c r="C131" s="46"/>
      <c r="D131" s="94"/>
      <c r="E131" s="51"/>
      <c r="F131" s="51"/>
      <c r="G131" s="51"/>
      <c r="H131" s="51"/>
      <c r="I131" s="51"/>
      <c r="J131" s="51"/>
      <c r="K131" s="95"/>
      <c r="L131" s="95"/>
    </row>
    <row r="132" spans="1:12" ht="12.75" customHeight="1" x14ac:dyDescent="0.25">
      <c r="A132" s="51"/>
      <c r="B132" s="46"/>
      <c r="C132" s="46"/>
      <c r="D132" s="94"/>
      <c r="E132" s="51"/>
      <c r="F132" s="51"/>
      <c r="G132" s="51"/>
      <c r="H132" s="51"/>
      <c r="I132" s="51"/>
      <c r="J132" s="51"/>
      <c r="K132" s="95"/>
      <c r="L132" s="95"/>
    </row>
    <row r="133" spans="1:12" ht="12.75" customHeight="1" x14ac:dyDescent="0.25">
      <c r="A133" s="51"/>
      <c r="B133" s="46"/>
      <c r="C133" s="46"/>
      <c r="D133" s="94"/>
      <c r="E133" s="51"/>
      <c r="F133" s="51"/>
      <c r="G133" s="51"/>
      <c r="H133" s="51"/>
      <c r="I133" s="51"/>
      <c r="J133" s="51"/>
      <c r="K133" s="95"/>
      <c r="L133" s="95"/>
    </row>
    <row r="134" spans="1:12" ht="12.75" customHeight="1" x14ac:dyDescent="0.25">
      <c r="A134" s="51"/>
      <c r="B134" s="46"/>
      <c r="C134" s="46"/>
      <c r="D134" s="94"/>
      <c r="E134" s="51"/>
      <c r="F134" s="51"/>
      <c r="G134" s="51"/>
      <c r="H134" s="51"/>
      <c r="I134" s="51"/>
      <c r="J134" s="51"/>
      <c r="K134" s="95"/>
      <c r="L134" s="95"/>
    </row>
    <row r="135" spans="1:12" ht="12.75" customHeight="1" x14ac:dyDescent="0.25">
      <c r="A135" s="51"/>
      <c r="B135" s="46"/>
      <c r="C135" s="46"/>
      <c r="D135" s="94"/>
      <c r="E135" s="51"/>
      <c r="F135" s="51"/>
      <c r="G135" s="51"/>
      <c r="H135" s="51"/>
      <c r="I135" s="51"/>
      <c r="J135" s="51"/>
      <c r="K135" s="95"/>
      <c r="L135" s="95"/>
    </row>
    <row r="136" spans="1:12" ht="12.75" customHeight="1" x14ac:dyDescent="0.25">
      <c r="A136" s="51"/>
      <c r="B136" s="46"/>
      <c r="C136" s="46"/>
      <c r="D136" s="94"/>
      <c r="E136" s="51"/>
      <c r="F136" s="51"/>
      <c r="G136" s="51"/>
      <c r="H136" s="51"/>
      <c r="I136" s="51"/>
      <c r="J136" s="51"/>
      <c r="K136" s="95"/>
      <c r="L136" s="95"/>
    </row>
    <row r="137" spans="1:12" ht="12.75" customHeight="1" x14ac:dyDescent="0.25">
      <c r="A137" s="51"/>
      <c r="B137" s="46"/>
      <c r="C137" s="46"/>
      <c r="D137" s="94"/>
      <c r="E137" s="51"/>
      <c r="F137" s="51"/>
      <c r="G137" s="51"/>
      <c r="H137" s="51"/>
      <c r="I137" s="51"/>
      <c r="J137" s="51"/>
      <c r="K137" s="95"/>
      <c r="L137" s="95"/>
    </row>
    <row r="138" spans="1:12" ht="12.75" customHeight="1" x14ac:dyDescent="0.25">
      <c r="A138" s="51"/>
      <c r="B138" s="46"/>
      <c r="C138" s="46"/>
      <c r="D138" s="94"/>
      <c r="E138" s="51"/>
      <c r="F138" s="51"/>
      <c r="G138" s="51"/>
      <c r="H138" s="51"/>
      <c r="I138" s="51"/>
      <c r="J138" s="51"/>
      <c r="K138" s="95"/>
      <c r="L138" s="95"/>
    </row>
    <row r="139" spans="1:12" ht="12.75" customHeight="1" x14ac:dyDescent="0.25">
      <c r="A139" s="51"/>
      <c r="B139" s="46"/>
      <c r="C139" s="46"/>
      <c r="D139" s="94"/>
      <c r="E139" s="51"/>
      <c r="F139" s="51"/>
      <c r="G139" s="51"/>
      <c r="H139" s="51"/>
      <c r="I139" s="51"/>
      <c r="J139" s="51"/>
      <c r="K139" s="95"/>
      <c r="L139" s="95"/>
    </row>
    <row r="140" spans="1:12" ht="12.75" customHeight="1" x14ac:dyDescent="0.25">
      <c r="A140" s="51"/>
      <c r="B140" s="46"/>
      <c r="C140" s="46"/>
      <c r="D140" s="94"/>
      <c r="E140" s="51"/>
      <c r="F140" s="51"/>
      <c r="G140" s="51"/>
      <c r="H140" s="51"/>
      <c r="I140" s="51"/>
      <c r="J140" s="51"/>
      <c r="K140" s="95"/>
      <c r="L140" s="95"/>
    </row>
    <row r="141" spans="1:12" ht="12.75" customHeight="1" x14ac:dyDescent="0.25">
      <c r="A141" s="51"/>
      <c r="B141" s="46"/>
      <c r="C141" s="46"/>
      <c r="D141" s="94"/>
      <c r="E141" s="51"/>
      <c r="F141" s="51"/>
      <c r="G141" s="51"/>
      <c r="H141" s="51"/>
      <c r="I141" s="51"/>
      <c r="J141" s="51"/>
      <c r="K141" s="95"/>
      <c r="L141" s="95"/>
    </row>
    <row r="142" spans="1:12" ht="12.75" customHeight="1" x14ac:dyDescent="0.25">
      <c r="A142" s="51"/>
      <c r="B142" s="46"/>
      <c r="C142" s="46"/>
      <c r="D142" s="94"/>
      <c r="E142" s="51"/>
      <c r="F142" s="51"/>
      <c r="G142" s="51"/>
      <c r="H142" s="51"/>
      <c r="I142" s="51"/>
      <c r="J142" s="51"/>
      <c r="K142" s="95"/>
      <c r="L142" s="95"/>
    </row>
    <row r="143" spans="1:12" ht="12.75" customHeight="1" x14ac:dyDescent="0.25">
      <c r="A143" s="51"/>
      <c r="B143" s="46"/>
      <c r="C143" s="46"/>
      <c r="D143" s="94"/>
      <c r="E143" s="51"/>
      <c r="F143" s="51"/>
      <c r="G143" s="51"/>
      <c r="H143" s="51"/>
      <c r="I143" s="51"/>
      <c r="J143" s="51"/>
      <c r="K143" s="95"/>
      <c r="L143" s="95"/>
    </row>
    <row r="144" spans="1:12" x14ac:dyDescent="0.25">
      <c r="A144" s="51"/>
      <c r="B144" s="46"/>
      <c r="C144" s="46"/>
      <c r="D144" s="94"/>
      <c r="E144" s="51"/>
      <c r="F144" s="51"/>
      <c r="G144" s="51"/>
      <c r="H144" s="51"/>
      <c r="I144" s="51"/>
      <c r="J144" s="51"/>
      <c r="K144" s="95"/>
      <c r="L144" s="95"/>
    </row>
    <row r="145" spans="1:12" x14ac:dyDescent="0.25">
      <c r="A145" s="51"/>
      <c r="B145" s="46"/>
      <c r="C145" s="46"/>
      <c r="D145" s="94"/>
      <c r="E145" s="51"/>
      <c r="F145" s="51"/>
      <c r="G145" s="51"/>
      <c r="H145" s="51"/>
      <c r="I145" s="51"/>
      <c r="J145" s="51"/>
      <c r="K145" s="95"/>
      <c r="L145" s="95"/>
    </row>
    <row r="146" spans="1:12" x14ac:dyDescent="0.25">
      <c r="A146" s="51"/>
      <c r="B146" s="46"/>
      <c r="C146" s="46"/>
      <c r="D146" s="94"/>
      <c r="E146" s="51"/>
      <c r="F146" s="51"/>
      <c r="G146" s="51"/>
      <c r="H146" s="51"/>
      <c r="I146" s="51"/>
      <c r="J146" s="51"/>
      <c r="K146" s="95"/>
      <c r="L146" s="95"/>
    </row>
    <row r="147" spans="1:12" x14ac:dyDescent="0.25">
      <c r="A147" s="51"/>
      <c r="B147" s="46"/>
      <c r="C147" s="46"/>
      <c r="D147" s="94"/>
      <c r="E147" s="51"/>
      <c r="F147" s="51"/>
      <c r="G147" s="51"/>
      <c r="H147" s="51"/>
      <c r="I147" s="51"/>
      <c r="J147" s="51"/>
      <c r="K147" s="95"/>
      <c r="L147" s="95"/>
    </row>
    <row r="148" spans="1:12" x14ac:dyDescent="0.25">
      <c r="A148" s="51"/>
      <c r="B148" s="46"/>
      <c r="C148" s="46"/>
      <c r="D148" s="94"/>
      <c r="E148" s="51"/>
      <c r="F148" s="51"/>
      <c r="G148" s="51"/>
      <c r="H148" s="51"/>
      <c r="I148" s="51"/>
      <c r="J148" s="51"/>
      <c r="K148" s="95"/>
      <c r="L148" s="95"/>
    </row>
    <row r="149" spans="1:12" x14ac:dyDescent="0.25">
      <c r="A149" s="51"/>
      <c r="B149" s="46"/>
      <c r="C149" s="46"/>
      <c r="D149" s="94"/>
      <c r="E149" s="51"/>
      <c r="F149" s="51"/>
      <c r="G149" s="51"/>
      <c r="H149" s="51"/>
      <c r="I149" s="51"/>
      <c r="J149" s="51"/>
      <c r="K149" s="95"/>
      <c r="L149" s="95"/>
    </row>
    <row r="154" spans="1:12" ht="12.75" customHeight="1" x14ac:dyDescent="0.25"/>
    <row r="155" spans="1:12" ht="12.75" customHeight="1" x14ac:dyDescent="0.25"/>
    <row r="156" spans="1:12" ht="12.75" customHeight="1" x14ac:dyDescent="0.25"/>
    <row r="157" spans="1:12" ht="12.75" customHeight="1" x14ac:dyDescent="0.25"/>
    <row r="158" spans="1:12" ht="12.75" customHeight="1" x14ac:dyDescent="0.25">
      <c r="A158" s="51"/>
      <c r="B158" s="51"/>
      <c r="C158" s="51"/>
      <c r="D158" s="94"/>
      <c r="E158" s="51"/>
      <c r="F158" s="51"/>
      <c r="G158" s="51"/>
      <c r="H158" s="51"/>
      <c r="I158" s="51"/>
      <c r="J158" s="51"/>
      <c r="K158" s="95"/>
      <c r="L158" s="95"/>
    </row>
    <row r="159" spans="1:12" ht="12.75" customHeight="1" x14ac:dyDescent="0.25">
      <c r="A159" s="51"/>
      <c r="B159" s="51"/>
      <c r="C159" s="51"/>
      <c r="D159" s="94"/>
      <c r="E159" s="51"/>
      <c r="F159" s="51"/>
      <c r="G159" s="51"/>
      <c r="H159" s="51"/>
      <c r="I159" s="51"/>
      <c r="J159" s="51"/>
      <c r="K159" s="95"/>
      <c r="L159" s="95"/>
    </row>
    <row r="160" spans="1:12" ht="12.75" customHeight="1" x14ac:dyDescent="0.25">
      <c r="A160" s="51"/>
      <c r="B160" s="46"/>
      <c r="C160" s="46"/>
      <c r="D160" s="94"/>
      <c r="E160" s="51"/>
      <c r="F160" s="51"/>
      <c r="G160" s="51"/>
      <c r="H160" s="51"/>
      <c r="I160" s="51"/>
      <c r="J160" s="51"/>
      <c r="K160" s="95"/>
      <c r="L160" s="95"/>
    </row>
    <row r="161" spans="1:12" ht="12.75" customHeight="1" x14ac:dyDescent="0.25">
      <c r="A161" s="51"/>
      <c r="B161" s="46"/>
      <c r="C161" s="46"/>
      <c r="D161" s="94"/>
      <c r="E161" s="51"/>
      <c r="F161" s="51"/>
      <c r="G161" s="51"/>
      <c r="H161" s="51"/>
      <c r="I161" s="51"/>
      <c r="J161" s="51"/>
      <c r="K161" s="95"/>
      <c r="L161" s="95"/>
    </row>
    <row r="162" spans="1:12" ht="12.75" customHeight="1" x14ac:dyDescent="0.25">
      <c r="A162" s="51"/>
      <c r="B162" s="46"/>
      <c r="C162" s="46"/>
      <c r="D162" s="94"/>
      <c r="E162" s="51"/>
      <c r="F162" s="51"/>
      <c r="G162" s="51"/>
      <c r="H162" s="51"/>
      <c r="I162" s="51"/>
      <c r="J162" s="51"/>
      <c r="K162" s="95"/>
      <c r="L162" s="95"/>
    </row>
    <row r="163" spans="1:12" ht="12.75" customHeight="1" x14ac:dyDescent="0.25">
      <c r="A163" s="51"/>
      <c r="B163" s="46"/>
      <c r="C163" s="46"/>
      <c r="D163" s="94"/>
      <c r="E163" s="51"/>
      <c r="F163" s="51"/>
      <c r="G163" s="51"/>
      <c r="H163" s="51"/>
      <c r="I163" s="51"/>
      <c r="J163" s="51"/>
      <c r="K163" s="95"/>
      <c r="L163" s="95"/>
    </row>
    <row r="164" spans="1:12" ht="12.75" customHeight="1" x14ac:dyDescent="0.25">
      <c r="A164" s="51"/>
      <c r="B164" s="46"/>
      <c r="C164" s="46"/>
      <c r="D164" s="94"/>
      <c r="E164" s="51"/>
      <c r="F164" s="51"/>
      <c r="G164" s="51"/>
      <c r="H164" s="51"/>
      <c r="I164" s="51"/>
      <c r="J164" s="51"/>
      <c r="K164" s="95"/>
      <c r="L164" s="95"/>
    </row>
    <row r="165" spans="1:12" ht="12.75" customHeight="1" x14ac:dyDescent="0.25">
      <c r="A165" s="51"/>
      <c r="B165" s="46"/>
      <c r="C165" s="46"/>
      <c r="D165" s="94"/>
      <c r="E165" s="51"/>
      <c r="F165" s="51"/>
      <c r="G165" s="51"/>
      <c r="H165" s="51"/>
      <c r="I165" s="51"/>
      <c r="J165" s="51"/>
      <c r="K165" s="95"/>
      <c r="L165" s="95"/>
    </row>
    <row r="166" spans="1:12" ht="12.75" customHeight="1" x14ac:dyDescent="0.25">
      <c r="A166" s="51"/>
      <c r="B166" s="46"/>
      <c r="C166" s="46"/>
      <c r="D166" s="94"/>
      <c r="E166" s="51"/>
      <c r="F166" s="51"/>
      <c r="G166" s="51"/>
      <c r="H166" s="51"/>
      <c r="I166" s="51"/>
      <c r="J166" s="51"/>
      <c r="K166" s="95"/>
      <c r="L166" s="95"/>
    </row>
    <row r="167" spans="1:12" ht="12.75" customHeight="1" x14ac:dyDescent="0.25">
      <c r="A167" s="51"/>
      <c r="B167" s="46"/>
      <c r="C167" s="46"/>
      <c r="D167" s="94"/>
      <c r="E167" s="51"/>
      <c r="F167" s="51"/>
      <c r="G167" s="51"/>
      <c r="H167" s="51"/>
      <c r="I167" s="51"/>
      <c r="J167" s="51"/>
      <c r="K167" s="95"/>
      <c r="L167" s="95"/>
    </row>
    <row r="168" spans="1:12" x14ac:dyDescent="0.25">
      <c r="A168" s="51"/>
      <c r="B168" s="46"/>
      <c r="C168" s="46"/>
      <c r="D168" s="94"/>
      <c r="E168" s="51"/>
      <c r="F168" s="51"/>
      <c r="G168" s="51"/>
      <c r="H168" s="51"/>
      <c r="I168" s="51"/>
      <c r="J168" s="51"/>
      <c r="K168" s="95"/>
      <c r="L168" s="95"/>
    </row>
    <row r="169" spans="1:12" x14ac:dyDescent="0.25">
      <c r="A169" s="51"/>
      <c r="B169" s="46"/>
      <c r="C169" s="46"/>
      <c r="D169" s="94"/>
      <c r="E169" s="51"/>
      <c r="F169" s="51"/>
      <c r="G169" s="51"/>
      <c r="H169" s="51"/>
      <c r="I169" s="51"/>
      <c r="J169" s="51"/>
      <c r="K169" s="95"/>
      <c r="L169" s="95"/>
    </row>
    <row r="170" spans="1:12" ht="12.75" customHeight="1" x14ac:dyDescent="0.25">
      <c r="A170" s="51"/>
      <c r="B170" s="46"/>
      <c r="C170" s="46"/>
      <c r="D170" s="94"/>
      <c r="E170" s="51"/>
      <c r="F170" s="51"/>
      <c r="G170" s="51"/>
      <c r="H170" s="51"/>
      <c r="I170" s="51"/>
      <c r="J170" s="51"/>
      <c r="K170" s="95"/>
      <c r="L170" s="95"/>
    </row>
    <row r="171" spans="1:12" ht="12.75" customHeight="1" x14ac:dyDescent="0.25">
      <c r="A171" s="51"/>
      <c r="B171" s="46"/>
      <c r="C171" s="46"/>
      <c r="D171" s="94"/>
      <c r="E171" s="51"/>
      <c r="F171" s="51"/>
      <c r="G171" s="51"/>
      <c r="H171" s="51"/>
      <c r="I171" s="51"/>
      <c r="J171" s="51"/>
      <c r="K171" s="95"/>
      <c r="L171" s="95"/>
    </row>
    <row r="172" spans="1:12" ht="12.75" customHeight="1" x14ac:dyDescent="0.25">
      <c r="A172" s="51"/>
      <c r="B172" s="46"/>
      <c r="C172" s="46"/>
      <c r="D172" s="94"/>
      <c r="E172" s="51"/>
      <c r="F172" s="51"/>
      <c r="G172" s="51"/>
      <c r="H172" s="51"/>
      <c r="I172" s="51"/>
      <c r="J172" s="51"/>
      <c r="K172" s="95"/>
      <c r="L172" s="95"/>
    </row>
    <row r="173" spans="1:12" ht="12.75" customHeight="1" x14ac:dyDescent="0.25">
      <c r="A173" s="51"/>
      <c r="B173" s="46"/>
      <c r="C173" s="46"/>
      <c r="D173" s="94"/>
      <c r="E173" s="51"/>
      <c r="F173" s="51"/>
      <c r="G173" s="51"/>
      <c r="H173" s="51"/>
      <c r="I173" s="51"/>
      <c r="J173" s="51"/>
      <c r="K173" s="95"/>
      <c r="L173" s="95"/>
    </row>
    <row r="174" spans="1:12" ht="12.75" customHeight="1" x14ac:dyDescent="0.25">
      <c r="A174" s="51"/>
      <c r="B174" s="51"/>
      <c r="C174" s="51"/>
      <c r="D174" s="94"/>
      <c r="E174" s="51"/>
      <c r="F174" s="51"/>
      <c r="G174" s="51"/>
      <c r="H174" s="51"/>
      <c r="I174" s="51"/>
      <c r="J174" s="51"/>
      <c r="K174" s="95"/>
      <c r="L174" s="95"/>
    </row>
    <row r="175" spans="1:12" ht="12.75" customHeight="1" x14ac:dyDescent="0.25">
      <c r="A175" s="51"/>
      <c r="B175" s="51"/>
      <c r="C175" s="51"/>
      <c r="D175" s="94"/>
      <c r="E175" s="51"/>
      <c r="F175" s="51"/>
      <c r="G175" s="51"/>
      <c r="H175" s="51"/>
      <c r="I175" s="51"/>
      <c r="J175" s="51"/>
      <c r="K175" s="95"/>
      <c r="L175" s="95"/>
    </row>
    <row r="176" spans="1:12" ht="12.75" customHeight="1" x14ac:dyDescent="0.25">
      <c r="A176" s="51"/>
      <c r="B176" s="46"/>
      <c r="C176" s="46"/>
      <c r="D176" s="94"/>
      <c r="E176" s="51"/>
      <c r="F176" s="51"/>
      <c r="G176" s="51"/>
      <c r="H176" s="51"/>
      <c r="I176" s="51"/>
      <c r="J176" s="51"/>
      <c r="K176" s="95"/>
      <c r="L176" s="95"/>
    </row>
    <row r="177" spans="1:12" ht="12.75" customHeight="1" x14ac:dyDescent="0.25">
      <c r="A177" s="51"/>
      <c r="B177" s="46"/>
      <c r="C177" s="46"/>
      <c r="D177" s="94"/>
      <c r="E177" s="51"/>
      <c r="F177" s="51"/>
      <c r="G177" s="51"/>
      <c r="H177" s="51"/>
      <c r="I177" s="51"/>
      <c r="J177" s="51"/>
      <c r="K177" s="95"/>
      <c r="L177" s="95"/>
    </row>
    <row r="178" spans="1:12" ht="12.75" customHeight="1" x14ac:dyDescent="0.25">
      <c r="A178" s="51"/>
      <c r="B178" s="46"/>
      <c r="C178" s="46"/>
      <c r="D178" s="94"/>
      <c r="E178" s="51"/>
      <c r="F178" s="51"/>
      <c r="G178" s="51"/>
      <c r="H178" s="51"/>
      <c r="I178" s="51"/>
      <c r="J178" s="51"/>
      <c r="K178" s="95"/>
      <c r="L178" s="95"/>
    </row>
    <row r="179" spans="1:12" ht="12.75" customHeight="1" x14ac:dyDescent="0.25">
      <c r="A179" s="51"/>
      <c r="B179" s="46"/>
      <c r="C179" s="46"/>
      <c r="D179" s="94"/>
      <c r="E179" s="51"/>
      <c r="F179" s="51"/>
      <c r="G179" s="51"/>
      <c r="H179" s="51"/>
      <c r="I179" s="51"/>
      <c r="J179" s="51"/>
      <c r="K179" s="95"/>
      <c r="L179" s="95"/>
    </row>
    <row r="180" spans="1:12" ht="12.75" customHeight="1" x14ac:dyDescent="0.25">
      <c r="A180" s="51"/>
      <c r="B180" s="46"/>
      <c r="C180" s="46"/>
      <c r="D180" s="94"/>
      <c r="E180" s="51"/>
      <c r="F180" s="51"/>
      <c r="G180" s="51"/>
      <c r="H180" s="51"/>
      <c r="I180" s="51"/>
      <c r="J180" s="51"/>
      <c r="K180" s="95"/>
      <c r="L180" s="95"/>
    </row>
    <row r="181" spans="1:12" ht="12.75" customHeight="1" x14ac:dyDescent="0.25">
      <c r="A181" s="51"/>
      <c r="B181" s="46"/>
      <c r="C181" s="46"/>
      <c r="D181" s="94"/>
      <c r="E181" s="51"/>
      <c r="F181" s="51"/>
      <c r="G181" s="51"/>
      <c r="H181" s="51"/>
      <c r="I181" s="51"/>
      <c r="J181" s="51"/>
      <c r="K181" s="95"/>
      <c r="L181" s="95"/>
    </row>
    <row r="182" spans="1:12" ht="12.75" customHeight="1" x14ac:dyDescent="0.25">
      <c r="A182" s="51"/>
      <c r="B182" s="46"/>
      <c r="C182" s="46"/>
      <c r="D182" s="94"/>
      <c r="E182" s="51"/>
      <c r="F182" s="51"/>
      <c r="G182" s="51"/>
      <c r="H182" s="51"/>
      <c r="I182" s="51"/>
      <c r="J182" s="51"/>
      <c r="K182" s="95"/>
      <c r="L182" s="95"/>
    </row>
    <row r="183" spans="1:12" ht="12.75" customHeight="1" x14ac:dyDescent="0.25">
      <c r="A183" s="51"/>
      <c r="B183" s="46"/>
      <c r="C183" s="46"/>
      <c r="D183" s="94"/>
      <c r="E183" s="51"/>
      <c r="F183" s="51"/>
      <c r="G183" s="51"/>
      <c r="H183" s="51"/>
      <c r="I183" s="51"/>
      <c r="J183" s="51"/>
      <c r="K183" s="95"/>
      <c r="L183" s="95"/>
    </row>
    <row r="184" spans="1:12" ht="12.75" customHeight="1" x14ac:dyDescent="0.25">
      <c r="A184" s="51"/>
      <c r="B184" s="46"/>
      <c r="C184" s="46"/>
      <c r="D184" s="94"/>
      <c r="E184" s="51"/>
      <c r="F184" s="51"/>
      <c r="G184" s="51"/>
      <c r="H184" s="51"/>
      <c r="I184" s="51"/>
      <c r="J184" s="51"/>
      <c r="K184" s="95"/>
      <c r="L184" s="95"/>
    </row>
    <row r="185" spans="1:12" ht="12.75" customHeight="1" x14ac:dyDescent="0.25">
      <c r="A185" s="51"/>
      <c r="B185" s="46"/>
      <c r="C185" s="46"/>
      <c r="D185" s="94"/>
      <c r="E185" s="51"/>
      <c r="F185" s="51"/>
      <c r="G185" s="51"/>
      <c r="H185" s="51"/>
      <c r="I185" s="51"/>
      <c r="J185" s="51"/>
      <c r="K185" s="95"/>
      <c r="L185" s="95"/>
    </row>
    <row r="186" spans="1:12" ht="12.75" customHeight="1" x14ac:dyDescent="0.25">
      <c r="A186" s="51"/>
      <c r="B186" s="46"/>
      <c r="C186" s="46"/>
      <c r="D186" s="94"/>
      <c r="E186" s="51"/>
      <c r="F186" s="51"/>
      <c r="G186" s="51"/>
      <c r="H186" s="51"/>
      <c r="I186" s="51"/>
      <c r="J186" s="51"/>
      <c r="K186" s="95"/>
      <c r="L186" s="95"/>
    </row>
    <row r="187" spans="1:12" ht="12.75" customHeight="1" x14ac:dyDescent="0.25">
      <c r="A187" s="51"/>
      <c r="B187" s="46"/>
      <c r="C187" s="46"/>
      <c r="D187" s="94"/>
      <c r="E187" s="51"/>
      <c r="F187" s="51"/>
      <c r="G187" s="51"/>
      <c r="H187" s="51"/>
      <c r="I187" s="51"/>
      <c r="J187" s="51"/>
      <c r="K187" s="95"/>
      <c r="L187" s="95"/>
    </row>
    <row r="188" spans="1:12" ht="12.75" customHeight="1" x14ac:dyDescent="0.25">
      <c r="A188" s="51"/>
      <c r="B188" s="46"/>
      <c r="C188" s="46"/>
      <c r="D188" s="94"/>
      <c r="E188" s="51"/>
      <c r="F188" s="51"/>
      <c r="G188" s="51"/>
      <c r="H188" s="51"/>
      <c r="I188" s="51"/>
      <c r="J188" s="51"/>
      <c r="K188" s="95"/>
      <c r="L188" s="95"/>
    </row>
    <row r="189" spans="1:12" ht="12.75" customHeight="1" x14ac:dyDescent="0.25">
      <c r="A189" s="51"/>
      <c r="B189" s="46"/>
      <c r="C189" s="46"/>
      <c r="D189" s="94"/>
      <c r="E189" s="51"/>
      <c r="F189" s="51"/>
      <c r="G189" s="51"/>
      <c r="H189" s="51"/>
      <c r="I189" s="51"/>
      <c r="J189" s="51"/>
      <c r="K189" s="95"/>
      <c r="L189" s="95"/>
    </row>
    <row r="190" spans="1:12" ht="12.75" customHeight="1" x14ac:dyDescent="0.25">
      <c r="A190" s="51"/>
      <c r="B190" s="46"/>
      <c r="C190" s="46"/>
      <c r="D190" s="94"/>
      <c r="E190" s="51"/>
      <c r="F190" s="51"/>
      <c r="G190" s="51"/>
      <c r="H190" s="51"/>
      <c r="I190" s="51"/>
      <c r="J190" s="51"/>
      <c r="K190" s="95"/>
      <c r="L190" s="95"/>
    </row>
    <row r="191" spans="1:12" ht="12.75" customHeight="1" x14ac:dyDescent="0.25">
      <c r="A191" s="51"/>
      <c r="B191" s="46"/>
      <c r="C191" s="46"/>
      <c r="D191" s="94"/>
      <c r="E191" s="51"/>
      <c r="F191" s="51"/>
      <c r="G191" s="51"/>
      <c r="H191" s="51"/>
      <c r="I191" s="51"/>
      <c r="J191" s="51"/>
      <c r="K191" s="95"/>
      <c r="L191" s="95"/>
    </row>
    <row r="192" spans="1:12" ht="12.75" customHeight="1" x14ac:dyDescent="0.25">
      <c r="A192" s="51"/>
      <c r="B192" s="46"/>
      <c r="C192" s="46"/>
      <c r="D192" s="94"/>
      <c r="E192" s="51"/>
      <c r="F192" s="51"/>
      <c r="G192" s="51"/>
      <c r="H192" s="51"/>
      <c r="I192" s="51"/>
      <c r="J192" s="51"/>
      <c r="K192" s="95"/>
      <c r="L192" s="95"/>
    </row>
    <row r="193" spans="1:12" ht="12.75" customHeight="1" x14ac:dyDescent="0.25">
      <c r="A193" s="51"/>
      <c r="B193" s="46"/>
      <c r="C193" s="46"/>
      <c r="D193" s="94"/>
      <c r="E193" s="51"/>
      <c r="F193" s="51"/>
      <c r="G193" s="51"/>
      <c r="H193" s="51"/>
      <c r="I193" s="51"/>
      <c r="J193" s="51"/>
      <c r="K193" s="95"/>
      <c r="L193" s="95"/>
    </row>
    <row r="194" spans="1:12" x14ac:dyDescent="0.25">
      <c r="A194" s="51"/>
      <c r="B194" s="46"/>
      <c r="C194" s="46"/>
      <c r="D194" s="94"/>
      <c r="E194" s="51"/>
      <c r="F194" s="51"/>
      <c r="G194" s="51"/>
      <c r="H194" s="51"/>
      <c r="I194" s="51"/>
      <c r="J194" s="51"/>
      <c r="K194" s="95"/>
      <c r="L194" s="95"/>
    </row>
    <row r="195" spans="1:12" x14ac:dyDescent="0.25">
      <c r="A195" s="51"/>
      <c r="B195" s="46"/>
      <c r="C195" s="46"/>
      <c r="D195" s="94"/>
      <c r="E195" s="51"/>
      <c r="F195" s="51"/>
      <c r="G195" s="51"/>
      <c r="H195" s="51"/>
      <c r="I195" s="51"/>
      <c r="J195" s="51"/>
      <c r="K195" s="95"/>
      <c r="L195" s="95"/>
    </row>
    <row r="196" spans="1:12" ht="12.75" customHeight="1" x14ac:dyDescent="0.25">
      <c r="A196" s="51"/>
      <c r="B196" s="46"/>
      <c r="C196" s="46"/>
      <c r="D196" s="94"/>
      <c r="E196" s="51"/>
      <c r="F196" s="51"/>
      <c r="G196" s="51"/>
      <c r="H196" s="51"/>
      <c r="I196" s="51"/>
      <c r="J196" s="51"/>
      <c r="K196" s="95"/>
      <c r="L196" s="95"/>
    </row>
    <row r="197" spans="1:12" ht="12.75" customHeight="1" x14ac:dyDescent="0.25">
      <c r="A197" s="51"/>
      <c r="B197" s="46"/>
      <c r="C197" s="46"/>
      <c r="D197" s="94"/>
      <c r="E197" s="51"/>
      <c r="F197" s="51"/>
      <c r="G197" s="51"/>
      <c r="H197" s="51"/>
      <c r="I197" s="51"/>
      <c r="J197" s="51"/>
      <c r="K197" s="95"/>
      <c r="L197" s="95"/>
    </row>
    <row r="198" spans="1:12" ht="12.75" customHeight="1" x14ac:dyDescent="0.25">
      <c r="A198" s="51"/>
      <c r="B198" s="46"/>
      <c r="C198" s="46"/>
      <c r="D198" s="94"/>
      <c r="E198" s="51"/>
      <c r="F198" s="51"/>
      <c r="G198" s="51"/>
      <c r="H198" s="51"/>
      <c r="I198" s="51"/>
      <c r="J198" s="51"/>
      <c r="K198" s="95"/>
      <c r="L198" s="95"/>
    </row>
    <row r="199" spans="1:12" ht="12.75" customHeight="1" x14ac:dyDescent="0.25">
      <c r="A199" s="51"/>
      <c r="B199" s="46"/>
      <c r="C199" s="46"/>
      <c r="D199" s="94"/>
      <c r="E199" s="51"/>
      <c r="F199" s="51"/>
      <c r="G199" s="51"/>
      <c r="H199" s="51"/>
      <c r="I199" s="51"/>
      <c r="J199" s="51"/>
      <c r="K199" s="95"/>
      <c r="L199" s="95"/>
    </row>
    <row r="200" spans="1:12" ht="12.75" customHeight="1" x14ac:dyDescent="0.25">
      <c r="A200" s="51"/>
      <c r="B200" s="51"/>
      <c r="C200" s="51"/>
      <c r="D200" s="94"/>
      <c r="E200" s="51"/>
      <c r="F200" s="51"/>
      <c r="G200" s="51"/>
      <c r="H200" s="51"/>
      <c r="I200" s="51"/>
      <c r="J200" s="51"/>
      <c r="K200" s="95"/>
      <c r="L200" s="95"/>
    </row>
    <row r="201" spans="1:12" ht="12.75" customHeight="1" x14ac:dyDescent="0.25">
      <c r="A201" s="51"/>
      <c r="B201" s="51"/>
      <c r="C201" s="51"/>
      <c r="D201" s="94"/>
      <c r="E201" s="51"/>
      <c r="F201" s="51"/>
      <c r="G201" s="51"/>
      <c r="H201" s="51"/>
      <c r="I201" s="51"/>
      <c r="J201" s="51"/>
      <c r="K201" s="95"/>
      <c r="L201" s="95"/>
    </row>
    <row r="202" spans="1:12" ht="12.75" customHeight="1" x14ac:dyDescent="0.25">
      <c r="A202" s="51"/>
      <c r="B202" s="46"/>
      <c r="C202" s="46"/>
      <c r="D202" s="94"/>
      <c r="E202" s="51"/>
      <c r="F202" s="51"/>
      <c r="G202" s="51"/>
      <c r="H202" s="51"/>
      <c r="I202" s="51"/>
      <c r="J202" s="51"/>
      <c r="K202" s="95"/>
      <c r="L202" s="95"/>
    </row>
    <row r="203" spans="1:12" ht="12.75" customHeight="1" x14ac:dyDescent="0.25">
      <c r="A203" s="51"/>
      <c r="B203" s="46"/>
      <c r="C203" s="46"/>
      <c r="D203" s="94"/>
      <c r="E203" s="51"/>
      <c r="F203" s="51"/>
      <c r="G203" s="51"/>
      <c r="H203" s="51"/>
      <c r="I203" s="51"/>
      <c r="J203" s="51"/>
      <c r="K203" s="95"/>
      <c r="L203" s="95"/>
    </row>
    <row r="204" spans="1:12" ht="12.75" customHeight="1" x14ac:dyDescent="0.25">
      <c r="A204" s="51"/>
      <c r="B204" s="46"/>
      <c r="C204" s="46"/>
      <c r="D204" s="94"/>
      <c r="E204" s="51"/>
      <c r="F204" s="51"/>
      <c r="G204" s="51"/>
      <c r="H204" s="51"/>
      <c r="I204" s="51"/>
      <c r="J204" s="51"/>
      <c r="K204" s="95"/>
      <c r="L204" s="95"/>
    </row>
    <row r="205" spans="1:12" ht="12.75" customHeight="1" x14ac:dyDescent="0.25">
      <c r="A205" s="51"/>
      <c r="B205" s="46"/>
      <c r="C205" s="46"/>
      <c r="D205" s="94"/>
      <c r="E205" s="51"/>
      <c r="F205" s="51"/>
      <c r="G205" s="51"/>
      <c r="H205" s="51"/>
      <c r="I205" s="51"/>
      <c r="J205" s="51"/>
      <c r="K205" s="95"/>
      <c r="L205" s="95"/>
    </row>
    <row r="206" spans="1:12" ht="12.75" customHeight="1" x14ac:dyDescent="0.25">
      <c r="A206" s="51"/>
      <c r="B206" s="46"/>
      <c r="C206" s="46"/>
      <c r="D206" s="94"/>
      <c r="E206" s="51"/>
      <c r="F206" s="51"/>
      <c r="G206" s="51"/>
      <c r="H206" s="51"/>
      <c r="I206" s="51"/>
      <c r="J206" s="51"/>
      <c r="K206" s="95"/>
      <c r="L206" s="95"/>
    </row>
    <row r="207" spans="1:12" ht="12.75" customHeight="1" x14ac:dyDescent="0.25">
      <c r="A207" s="51"/>
      <c r="B207" s="46"/>
      <c r="C207" s="46"/>
      <c r="D207" s="94"/>
      <c r="E207" s="51"/>
      <c r="F207" s="51"/>
      <c r="G207" s="51"/>
      <c r="H207" s="51"/>
      <c r="I207" s="51"/>
      <c r="J207" s="51"/>
      <c r="K207" s="95"/>
      <c r="L207" s="95"/>
    </row>
    <row r="208" spans="1:12" ht="12.75" customHeight="1" x14ac:dyDescent="0.25">
      <c r="A208" s="51"/>
      <c r="B208" s="46"/>
      <c r="C208" s="46"/>
      <c r="D208" s="94"/>
      <c r="E208" s="51"/>
      <c r="F208" s="51"/>
      <c r="G208" s="51"/>
      <c r="H208" s="51"/>
      <c r="I208" s="51"/>
      <c r="J208" s="51"/>
      <c r="K208" s="95"/>
      <c r="L208" s="95"/>
    </row>
    <row r="209" spans="1:12" ht="12.75" customHeight="1" x14ac:dyDescent="0.25">
      <c r="A209" s="51"/>
      <c r="B209" s="46"/>
      <c r="C209" s="46"/>
      <c r="D209" s="94"/>
      <c r="E209" s="51"/>
      <c r="F209" s="51"/>
      <c r="G209" s="51"/>
      <c r="H209" s="51"/>
      <c r="I209" s="51"/>
      <c r="J209" s="51"/>
      <c r="K209" s="95"/>
      <c r="L209" s="95"/>
    </row>
    <row r="210" spans="1:12" ht="12.75" customHeight="1" x14ac:dyDescent="0.25">
      <c r="A210" s="51"/>
      <c r="B210" s="46"/>
      <c r="C210" s="46"/>
      <c r="D210" s="94"/>
      <c r="E210" s="51"/>
      <c r="F210" s="51"/>
      <c r="G210" s="51"/>
      <c r="H210" s="51"/>
      <c r="I210" s="51"/>
      <c r="J210" s="51"/>
      <c r="K210" s="95"/>
      <c r="L210" s="95"/>
    </row>
    <row r="211" spans="1:12" ht="12.75" customHeight="1" x14ac:dyDescent="0.25">
      <c r="A211" s="51"/>
      <c r="B211" s="46"/>
      <c r="C211" s="46"/>
      <c r="D211" s="94"/>
      <c r="E211" s="51"/>
      <c r="F211" s="51"/>
      <c r="G211" s="51"/>
      <c r="H211" s="51"/>
      <c r="I211" s="51"/>
      <c r="J211" s="51"/>
      <c r="K211" s="95"/>
      <c r="L211" s="95"/>
    </row>
    <row r="212" spans="1:12" ht="12.75" customHeight="1" x14ac:dyDescent="0.25">
      <c r="A212" s="51"/>
      <c r="B212" s="46"/>
      <c r="C212" s="46"/>
      <c r="D212" s="94"/>
      <c r="E212" s="51"/>
      <c r="F212" s="51"/>
      <c r="G212" s="51"/>
      <c r="H212" s="51"/>
      <c r="I212" s="51"/>
      <c r="J212" s="51"/>
      <c r="K212" s="95"/>
      <c r="L212" s="95"/>
    </row>
    <row r="213" spans="1:12" ht="12.75" customHeight="1" x14ac:dyDescent="0.25">
      <c r="A213" s="51"/>
      <c r="B213" s="46"/>
      <c r="C213" s="46"/>
      <c r="D213" s="94"/>
      <c r="E213" s="51"/>
      <c r="F213" s="51"/>
      <c r="G213" s="51"/>
      <c r="H213" s="51"/>
      <c r="I213" s="51"/>
      <c r="J213" s="51"/>
      <c r="K213" s="95"/>
      <c r="L213" s="95"/>
    </row>
    <row r="214" spans="1:12" ht="12.75" customHeight="1" x14ac:dyDescent="0.25">
      <c r="A214" s="51"/>
      <c r="B214" s="46"/>
      <c r="C214" s="46"/>
      <c r="D214" s="94"/>
      <c r="E214" s="51"/>
      <c r="F214" s="51"/>
      <c r="G214" s="51"/>
      <c r="H214" s="51"/>
      <c r="I214" s="51"/>
      <c r="J214" s="51"/>
      <c r="K214" s="95"/>
      <c r="L214" s="95"/>
    </row>
    <row r="215" spans="1:12" ht="12.75" customHeight="1" x14ac:dyDescent="0.25">
      <c r="A215" s="51"/>
      <c r="B215" s="46"/>
      <c r="C215" s="46"/>
      <c r="D215" s="94"/>
      <c r="E215" s="51"/>
      <c r="F215" s="51"/>
      <c r="G215" s="51"/>
      <c r="H215" s="51"/>
      <c r="I215" s="51"/>
      <c r="J215" s="51"/>
      <c r="K215" s="95"/>
      <c r="L215" s="95"/>
    </row>
    <row r="216" spans="1:12" ht="12.75" customHeight="1" x14ac:dyDescent="0.25">
      <c r="A216" s="51"/>
      <c r="B216" s="46"/>
      <c r="C216" s="46"/>
      <c r="D216" s="94"/>
      <c r="E216" s="51"/>
      <c r="F216" s="51"/>
      <c r="G216" s="51"/>
      <c r="H216" s="51"/>
      <c r="I216" s="51"/>
      <c r="J216" s="51"/>
      <c r="K216" s="95"/>
      <c r="L216" s="95"/>
    </row>
    <row r="217" spans="1:12" ht="12.75" customHeight="1" x14ac:dyDescent="0.25">
      <c r="A217" s="51"/>
      <c r="B217" s="46"/>
      <c r="C217" s="46"/>
      <c r="D217" s="94"/>
      <c r="E217" s="51"/>
      <c r="F217" s="51"/>
      <c r="G217" s="51"/>
      <c r="H217" s="51"/>
      <c r="I217" s="51"/>
      <c r="J217" s="51"/>
      <c r="K217" s="95"/>
      <c r="L217" s="95"/>
    </row>
    <row r="218" spans="1:12" ht="12.75" customHeight="1" x14ac:dyDescent="0.25">
      <c r="A218" s="51"/>
      <c r="B218" s="46"/>
      <c r="C218" s="46"/>
      <c r="D218" s="94"/>
      <c r="E218" s="51"/>
      <c r="F218" s="51"/>
      <c r="G218" s="51"/>
      <c r="H218" s="51"/>
      <c r="I218" s="51"/>
      <c r="J218" s="51"/>
      <c r="K218" s="95"/>
      <c r="L218" s="95"/>
    </row>
    <row r="219" spans="1:12" ht="12.75" customHeight="1" x14ac:dyDescent="0.25">
      <c r="A219" s="51"/>
      <c r="B219" s="46"/>
      <c r="C219" s="46"/>
      <c r="D219" s="94"/>
      <c r="E219" s="51"/>
      <c r="F219" s="51"/>
      <c r="G219" s="51"/>
      <c r="H219" s="51"/>
      <c r="I219" s="51"/>
      <c r="J219" s="51"/>
      <c r="K219" s="95"/>
      <c r="L219" s="95"/>
    </row>
    <row r="220" spans="1:12" ht="12.75" customHeight="1" x14ac:dyDescent="0.25">
      <c r="A220" s="51"/>
      <c r="B220" s="46"/>
      <c r="C220" s="46"/>
      <c r="D220" s="94"/>
      <c r="E220" s="51"/>
      <c r="F220" s="51"/>
      <c r="G220" s="51"/>
      <c r="H220" s="51"/>
      <c r="I220" s="51"/>
      <c r="J220" s="51"/>
      <c r="K220" s="95"/>
      <c r="L220" s="95"/>
    </row>
    <row r="221" spans="1:12" ht="12.75" customHeight="1" x14ac:dyDescent="0.25">
      <c r="A221" s="51"/>
      <c r="B221" s="46"/>
      <c r="C221" s="46"/>
      <c r="D221" s="94"/>
      <c r="E221" s="51"/>
      <c r="F221" s="51"/>
      <c r="G221" s="51"/>
      <c r="H221" s="51"/>
      <c r="I221" s="51"/>
      <c r="J221" s="51"/>
      <c r="K221" s="95"/>
      <c r="L221" s="95"/>
    </row>
    <row r="222" spans="1:12" ht="12.75" customHeight="1" x14ac:dyDescent="0.25">
      <c r="A222" s="51"/>
      <c r="B222" s="46"/>
      <c r="C222" s="46"/>
      <c r="D222" s="94"/>
      <c r="E222" s="51"/>
      <c r="F222" s="51"/>
      <c r="G222" s="51"/>
      <c r="H222" s="51"/>
      <c r="I222" s="51"/>
      <c r="J222" s="51"/>
      <c r="K222" s="95"/>
      <c r="L222" s="95"/>
    </row>
    <row r="223" spans="1:12" ht="12.75" customHeight="1" x14ac:dyDescent="0.25">
      <c r="A223" s="51"/>
      <c r="B223" s="46"/>
      <c r="C223" s="46"/>
      <c r="D223" s="94"/>
      <c r="E223" s="51"/>
      <c r="F223" s="51"/>
      <c r="G223" s="51"/>
      <c r="H223" s="51"/>
      <c r="I223" s="51"/>
      <c r="J223" s="51"/>
      <c r="K223" s="95"/>
      <c r="L223" s="95"/>
    </row>
    <row r="224" spans="1:12" ht="12.75" customHeight="1" x14ac:dyDescent="0.25">
      <c r="A224" s="51"/>
      <c r="B224" s="46"/>
      <c r="C224" s="46"/>
      <c r="D224" s="94"/>
      <c r="E224" s="51"/>
      <c r="F224" s="51"/>
      <c r="G224" s="51"/>
      <c r="H224" s="51"/>
      <c r="I224" s="51"/>
      <c r="J224" s="51"/>
      <c r="K224" s="95"/>
      <c r="L224" s="95"/>
    </row>
    <row r="225" spans="1:12" ht="12.75" customHeight="1" x14ac:dyDescent="0.25">
      <c r="A225" s="51"/>
      <c r="B225" s="46"/>
      <c r="C225" s="46"/>
      <c r="D225" s="94"/>
      <c r="E225" s="51"/>
      <c r="F225" s="51"/>
      <c r="G225" s="51"/>
      <c r="H225" s="51"/>
      <c r="I225" s="51"/>
      <c r="J225" s="51"/>
      <c r="K225" s="95"/>
      <c r="L225" s="95"/>
    </row>
    <row r="226" spans="1:12" ht="12.75" customHeight="1" x14ac:dyDescent="0.25">
      <c r="A226" s="51"/>
      <c r="B226" s="46"/>
      <c r="C226" s="46"/>
      <c r="D226" s="94"/>
      <c r="E226" s="51"/>
      <c r="F226" s="51"/>
      <c r="G226" s="51"/>
      <c r="H226" s="51"/>
      <c r="I226" s="51"/>
      <c r="J226" s="51"/>
      <c r="K226" s="95"/>
      <c r="L226" s="95"/>
    </row>
    <row r="227" spans="1:12" ht="12.75" customHeight="1" x14ac:dyDescent="0.25">
      <c r="A227" s="51"/>
      <c r="B227" s="46"/>
      <c r="C227" s="46"/>
      <c r="D227" s="94"/>
      <c r="E227" s="51"/>
      <c r="F227" s="51"/>
      <c r="G227" s="51"/>
      <c r="H227" s="51"/>
      <c r="I227" s="51"/>
      <c r="J227" s="51"/>
      <c r="K227" s="95"/>
      <c r="L227" s="95"/>
    </row>
    <row r="228" spans="1:12" ht="12.75" customHeight="1" x14ac:dyDescent="0.25">
      <c r="A228" s="51"/>
      <c r="B228" s="46"/>
      <c r="C228" s="46"/>
      <c r="D228" s="94"/>
      <c r="E228" s="51"/>
      <c r="F228" s="51"/>
      <c r="G228" s="51"/>
      <c r="H228" s="51"/>
      <c r="I228" s="51"/>
      <c r="J228" s="51"/>
      <c r="K228" s="95"/>
      <c r="L228" s="95"/>
    </row>
    <row r="229" spans="1:12" ht="12.75" customHeight="1" x14ac:dyDescent="0.25">
      <c r="A229" s="51"/>
      <c r="B229" s="46"/>
      <c r="C229" s="46"/>
      <c r="D229" s="94"/>
      <c r="E229" s="51"/>
      <c r="F229" s="51"/>
      <c r="G229" s="51"/>
      <c r="H229" s="51"/>
      <c r="I229" s="51"/>
      <c r="J229" s="51"/>
      <c r="K229" s="95"/>
      <c r="L229" s="95"/>
    </row>
    <row r="230" spans="1:12" x14ac:dyDescent="0.25">
      <c r="A230" s="51"/>
      <c r="B230" s="46"/>
      <c r="C230" s="46"/>
      <c r="D230" s="94"/>
      <c r="E230" s="51"/>
      <c r="F230" s="51"/>
      <c r="G230" s="51"/>
      <c r="H230" s="51"/>
      <c r="I230" s="51"/>
      <c r="J230" s="51"/>
      <c r="K230" s="95"/>
      <c r="L230" s="95"/>
    </row>
    <row r="231" spans="1:12" x14ac:dyDescent="0.25">
      <c r="A231" s="51"/>
      <c r="B231" s="46"/>
      <c r="C231" s="46"/>
      <c r="D231" s="94"/>
      <c r="E231" s="51"/>
      <c r="F231" s="51"/>
      <c r="G231" s="51"/>
      <c r="H231" s="51"/>
      <c r="I231" s="51"/>
      <c r="J231" s="51"/>
      <c r="K231" s="95"/>
      <c r="L231" s="95"/>
    </row>
    <row r="232" spans="1:12" x14ac:dyDescent="0.25">
      <c r="A232" s="51"/>
      <c r="B232" s="46"/>
      <c r="C232" s="46"/>
      <c r="D232" s="94"/>
      <c r="E232" s="51"/>
      <c r="F232" s="51"/>
      <c r="G232" s="51"/>
      <c r="H232" s="51"/>
      <c r="I232" s="51"/>
      <c r="J232" s="51"/>
      <c r="K232" s="95"/>
      <c r="L232" s="95"/>
    </row>
    <row r="233" spans="1:12" x14ac:dyDescent="0.25">
      <c r="A233" s="51"/>
      <c r="B233" s="46"/>
      <c r="C233" s="46"/>
      <c r="D233" s="94"/>
      <c r="E233" s="51"/>
      <c r="F233" s="51"/>
      <c r="G233" s="51"/>
      <c r="H233" s="51"/>
      <c r="I233" s="51"/>
      <c r="J233" s="51"/>
      <c r="K233" s="95"/>
      <c r="L233" s="95"/>
    </row>
    <row r="234" spans="1:12" x14ac:dyDescent="0.25">
      <c r="A234" s="51"/>
      <c r="B234" s="46"/>
      <c r="C234" s="46"/>
      <c r="D234" s="94"/>
      <c r="E234" s="51"/>
      <c r="F234" s="51"/>
      <c r="G234" s="51"/>
      <c r="H234" s="51"/>
      <c r="I234" s="51"/>
      <c r="J234" s="51"/>
      <c r="K234" s="95"/>
      <c r="L234" s="95"/>
    </row>
    <row r="235" spans="1:12" x14ac:dyDescent="0.25">
      <c r="A235" s="51"/>
      <c r="B235" s="46"/>
      <c r="C235" s="46"/>
      <c r="D235" s="94"/>
      <c r="E235" s="51"/>
      <c r="F235" s="51"/>
      <c r="G235" s="51"/>
      <c r="H235" s="51"/>
      <c r="I235" s="51"/>
      <c r="J235" s="51"/>
      <c r="K235" s="95"/>
      <c r="L235" s="95"/>
    </row>
    <row r="236" spans="1:12" x14ac:dyDescent="0.25">
      <c r="A236" s="51"/>
      <c r="B236" s="51"/>
      <c r="C236" s="51"/>
      <c r="D236" s="94"/>
      <c r="E236" s="51"/>
      <c r="F236" s="51"/>
      <c r="G236" s="51"/>
      <c r="H236" s="51"/>
      <c r="I236" s="51"/>
      <c r="J236" s="51"/>
      <c r="K236" s="95"/>
      <c r="L236" s="95"/>
    </row>
    <row r="241" spans="1:12" ht="12.75" customHeight="1" x14ac:dyDescent="0.25"/>
    <row r="242" spans="1:12" ht="12.75" customHeight="1" x14ac:dyDescent="0.25"/>
    <row r="243" spans="1:12" ht="12.75" customHeight="1" x14ac:dyDescent="0.25"/>
    <row r="244" spans="1:12" ht="12.75" customHeight="1" x14ac:dyDescent="0.25"/>
    <row r="245" spans="1:12" ht="12.75" customHeight="1" x14ac:dyDescent="0.25">
      <c r="A245" s="51"/>
      <c r="B245" s="51"/>
      <c r="C245" s="51"/>
      <c r="D245" s="94"/>
      <c r="E245" s="51"/>
      <c r="F245" s="51"/>
      <c r="G245" s="51"/>
      <c r="H245" s="51"/>
      <c r="I245" s="51"/>
      <c r="J245" s="51"/>
      <c r="K245" s="95"/>
      <c r="L245" s="95"/>
    </row>
    <row r="246" spans="1:12" ht="12.75" customHeight="1" x14ac:dyDescent="0.25">
      <c r="A246" s="51"/>
      <c r="B246" s="51"/>
      <c r="C246" s="51"/>
      <c r="D246" s="94"/>
      <c r="E246" s="51"/>
      <c r="F246" s="51"/>
      <c r="G246" s="51"/>
      <c r="H246" s="51"/>
      <c r="I246" s="51"/>
      <c r="J246" s="51"/>
      <c r="K246" s="95"/>
      <c r="L246" s="95"/>
    </row>
    <row r="247" spans="1:12" ht="12.75" customHeight="1" x14ac:dyDescent="0.25">
      <c r="A247" s="95"/>
      <c r="B247" s="46"/>
      <c r="C247" s="46"/>
      <c r="D247" s="94"/>
      <c r="E247" s="51"/>
      <c r="F247" s="51"/>
      <c r="G247" s="51"/>
      <c r="H247" s="51"/>
      <c r="I247" s="51"/>
      <c r="J247" s="51"/>
      <c r="K247" s="95"/>
      <c r="L247" s="95"/>
    </row>
    <row r="248" spans="1:12" ht="12.75" customHeight="1" x14ac:dyDescent="0.25">
      <c r="A248" s="95"/>
      <c r="B248" s="46"/>
      <c r="C248" s="46"/>
      <c r="D248" s="94"/>
      <c r="E248" s="51"/>
      <c r="F248" s="51"/>
      <c r="G248" s="51"/>
      <c r="H248" s="51"/>
      <c r="I248" s="51"/>
      <c r="J248" s="51"/>
      <c r="K248" s="95"/>
      <c r="L248" s="95"/>
    </row>
    <row r="249" spans="1:12" ht="12.75" customHeight="1" x14ac:dyDescent="0.25">
      <c r="A249" s="95"/>
      <c r="B249" s="46"/>
      <c r="C249" s="46"/>
      <c r="D249" s="94"/>
      <c r="E249" s="51"/>
      <c r="F249" s="51"/>
      <c r="G249" s="51"/>
      <c r="H249" s="51"/>
      <c r="I249" s="51"/>
      <c r="J249" s="51"/>
      <c r="K249" s="95"/>
      <c r="L249" s="95"/>
    </row>
    <row r="250" spans="1:12" ht="12.75" customHeight="1" x14ac:dyDescent="0.25">
      <c r="A250" s="95"/>
      <c r="B250" s="46"/>
      <c r="C250" s="46"/>
      <c r="D250" s="94"/>
      <c r="E250" s="51"/>
      <c r="F250" s="51"/>
      <c r="G250" s="51"/>
      <c r="H250" s="51"/>
      <c r="I250" s="51"/>
      <c r="J250" s="51"/>
      <c r="K250" s="95"/>
      <c r="L250" s="95"/>
    </row>
    <row r="251" spans="1:12" ht="12.75" customHeight="1" x14ac:dyDescent="0.25">
      <c r="A251" s="95"/>
      <c r="B251" s="46"/>
      <c r="C251" s="46"/>
      <c r="D251" s="94"/>
      <c r="E251" s="51"/>
      <c r="F251" s="51"/>
      <c r="G251" s="51"/>
      <c r="H251" s="51"/>
      <c r="I251" s="51"/>
      <c r="J251" s="51"/>
      <c r="K251" s="95"/>
      <c r="L251" s="95"/>
    </row>
    <row r="252" spans="1:12" ht="12.75" customHeight="1" x14ac:dyDescent="0.25">
      <c r="A252" s="95"/>
      <c r="B252" s="46"/>
      <c r="C252" s="46"/>
      <c r="D252" s="94"/>
      <c r="E252" s="51"/>
      <c r="F252" s="51"/>
      <c r="G252" s="51"/>
      <c r="H252" s="51"/>
      <c r="I252" s="51"/>
      <c r="J252" s="51"/>
      <c r="K252" s="95"/>
      <c r="L252" s="95"/>
    </row>
    <row r="253" spans="1:12" ht="12.75" customHeight="1" x14ac:dyDescent="0.25">
      <c r="A253" s="95"/>
      <c r="B253" s="46"/>
      <c r="C253" s="46"/>
      <c r="D253" s="94"/>
      <c r="E253" s="51"/>
      <c r="F253" s="51"/>
      <c r="G253" s="51"/>
      <c r="H253" s="51"/>
      <c r="I253" s="51"/>
      <c r="J253" s="51"/>
      <c r="K253" s="95"/>
      <c r="L253" s="95"/>
    </row>
    <row r="254" spans="1:12" ht="12.75" customHeight="1" x14ac:dyDescent="0.25">
      <c r="A254" s="95"/>
      <c r="B254" s="46"/>
      <c r="C254" s="46"/>
      <c r="D254" s="94"/>
      <c r="E254" s="51"/>
      <c r="F254" s="51"/>
      <c r="G254" s="51"/>
      <c r="H254" s="51"/>
      <c r="I254" s="51"/>
      <c r="J254" s="51"/>
      <c r="K254" s="95"/>
      <c r="L254" s="95"/>
    </row>
    <row r="255" spans="1:12" ht="12.75" customHeight="1" x14ac:dyDescent="0.25">
      <c r="A255" s="95"/>
      <c r="B255" s="46"/>
      <c r="C255" s="46"/>
      <c r="D255" s="94"/>
      <c r="E255" s="51"/>
      <c r="F255" s="51"/>
      <c r="G255" s="51"/>
      <c r="H255" s="51"/>
      <c r="I255" s="51"/>
      <c r="J255" s="51"/>
      <c r="K255" s="95"/>
      <c r="L255" s="95"/>
    </row>
    <row r="256" spans="1:12" ht="12.75" customHeight="1" x14ac:dyDescent="0.25">
      <c r="A256" s="95"/>
      <c r="B256" s="46"/>
      <c r="C256" s="46"/>
      <c r="D256" s="94"/>
      <c r="E256" s="51"/>
      <c r="F256" s="51"/>
      <c r="G256" s="51"/>
      <c r="H256" s="51"/>
      <c r="I256" s="51"/>
      <c r="J256" s="51"/>
      <c r="K256" s="95"/>
      <c r="L256" s="95"/>
    </row>
    <row r="257" spans="1:12" ht="12.75" customHeight="1" x14ac:dyDescent="0.25">
      <c r="A257" s="95"/>
      <c r="B257" s="46"/>
      <c r="C257" s="46"/>
      <c r="D257" s="94"/>
      <c r="E257" s="51"/>
      <c r="F257" s="51"/>
      <c r="G257" s="51"/>
      <c r="H257" s="51"/>
      <c r="I257" s="51"/>
      <c r="J257" s="51"/>
      <c r="K257" s="95"/>
      <c r="L257" s="95"/>
    </row>
    <row r="258" spans="1:12" ht="12.75" customHeight="1" x14ac:dyDescent="0.25">
      <c r="A258" s="95"/>
      <c r="B258" s="46"/>
      <c r="C258" s="46"/>
      <c r="D258" s="94"/>
      <c r="E258" s="51"/>
      <c r="F258" s="51"/>
      <c r="G258" s="51"/>
      <c r="H258" s="51"/>
      <c r="I258" s="51"/>
      <c r="J258" s="51"/>
      <c r="K258" s="95"/>
      <c r="L258" s="95"/>
    </row>
    <row r="259" spans="1:12" ht="12.75" customHeight="1" x14ac:dyDescent="0.25">
      <c r="A259" s="95"/>
      <c r="B259" s="46"/>
      <c r="C259" s="46"/>
      <c r="D259" s="94"/>
      <c r="E259" s="51"/>
      <c r="F259" s="51"/>
      <c r="G259" s="51"/>
      <c r="H259" s="51"/>
      <c r="I259" s="51"/>
      <c r="J259" s="51"/>
      <c r="K259" s="95"/>
      <c r="L259" s="95"/>
    </row>
    <row r="260" spans="1:12" ht="12.75" customHeight="1" x14ac:dyDescent="0.25">
      <c r="A260" s="95"/>
      <c r="B260" s="46"/>
      <c r="C260" s="46"/>
      <c r="D260" s="94"/>
      <c r="E260" s="51"/>
      <c r="F260" s="51"/>
      <c r="G260" s="51"/>
      <c r="H260" s="51"/>
      <c r="I260" s="51"/>
      <c r="J260" s="51"/>
      <c r="K260" s="95"/>
      <c r="L260" s="95"/>
    </row>
    <row r="261" spans="1:12" ht="12.75" customHeight="1" x14ac:dyDescent="0.25">
      <c r="A261" s="95"/>
      <c r="B261" s="46"/>
      <c r="C261" s="46"/>
      <c r="D261" s="94"/>
      <c r="E261" s="51"/>
      <c r="F261" s="51"/>
      <c r="G261" s="51"/>
      <c r="H261" s="51"/>
      <c r="I261" s="51"/>
      <c r="J261" s="51"/>
      <c r="K261" s="95"/>
      <c r="L261" s="95"/>
    </row>
    <row r="262" spans="1:12" ht="12.75" customHeight="1" x14ac:dyDescent="0.25">
      <c r="A262" s="95"/>
      <c r="B262" s="46"/>
      <c r="C262" s="46"/>
      <c r="D262" s="94"/>
      <c r="E262" s="51"/>
      <c r="F262" s="51"/>
      <c r="G262" s="51"/>
      <c r="H262" s="51"/>
      <c r="I262" s="51"/>
      <c r="J262" s="51"/>
      <c r="K262" s="95"/>
      <c r="L262" s="95"/>
    </row>
    <row r="263" spans="1:12" ht="12.75" customHeight="1" x14ac:dyDescent="0.25">
      <c r="A263" s="95"/>
      <c r="B263" s="46"/>
      <c r="C263" s="46"/>
      <c r="D263" s="94"/>
      <c r="E263" s="51"/>
      <c r="F263" s="51"/>
      <c r="G263" s="51"/>
      <c r="H263" s="51"/>
      <c r="I263" s="51"/>
      <c r="J263" s="51"/>
      <c r="K263" s="95"/>
      <c r="L263" s="95"/>
    </row>
    <row r="264" spans="1:12" ht="12.75" customHeight="1" x14ac:dyDescent="0.25">
      <c r="A264" s="95"/>
      <c r="B264" s="46"/>
      <c r="C264" s="46"/>
      <c r="D264" s="94"/>
      <c r="E264" s="51"/>
      <c r="F264" s="51"/>
      <c r="G264" s="51"/>
      <c r="H264" s="51"/>
      <c r="I264" s="51"/>
      <c r="J264" s="51"/>
      <c r="K264" s="95"/>
      <c r="L264" s="95"/>
    </row>
    <row r="265" spans="1:12" x14ac:dyDescent="0.25">
      <c r="A265" s="95"/>
      <c r="B265" s="46"/>
      <c r="C265" s="46"/>
      <c r="D265" s="94"/>
      <c r="E265" s="51"/>
      <c r="F265" s="51"/>
      <c r="G265" s="51"/>
      <c r="H265" s="51"/>
      <c r="I265" s="51"/>
      <c r="J265" s="51"/>
      <c r="K265" s="95"/>
      <c r="L265" s="95"/>
    </row>
    <row r="266" spans="1:12" x14ac:dyDescent="0.25">
      <c r="A266" s="95"/>
      <c r="B266" s="46"/>
      <c r="C266" s="46"/>
      <c r="D266" s="94"/>
      <c r="E266" s="51"/>
      <c r="F266" s="51"/>
      <c r="G266" s="51"/>
      <c r="H266" s="51"/>
      <c r="I266" s="51"/>
      <c r="J266" s="51"/>
      <c r="K266" s="95"/>
      <c r="L266" s="95"/>
    </row>
    <row r="267" spans="1:12" x14ac:dyDescent="0.25">
      <c r="A267" s="95"/>
      <c r="B267" s="46"/>
      <c r="C267" s="46"/>
      <c r="D267" s="94"/>
      <c r="E267" s="51"/>
      <c r="F267" s="51"/>
      <c r="G267" s="51"/>
      <c r="H267" s="51"/>
      <c r="I267" s="51"/>
      <c r="J267" s="51"/>
      <c r="K267" s="95"/>
      <c r="L267" s="95"/>
    </row>
    <row r="268" spans="1:12" x14ac:dyDescent="0.25">
      <c r="A268" s="95"/>
      <c r="B268" s="46"/>
      <c r="C268" s="46"/>
      <c r="D268" s="94"/>
      <c r="E268" s="51"/>
      <c r="F268" s="51"/>
      <c r="G268" s="51"/>
      <c r="H268" s="51"/>
      <c r="I268" s="51"/>
      <c r="J268" s="51"/>
      <c r="K268" s="95"/>
      <c r="L268" s="95"/>
    </row>
    <row r="269" spans="1:12" x14ac:dyDescent="0.25">
      <c r="A269" s="95"/>
      <c r="B269" s="46"/>
      <c r="C269" s="46"/>
      <c r="D269" s="94"/>
      <c r="E269" s="51"/>
      <c r="F269" s="51"/>
      <c r="G269" s="51"/>
      <c r="H269" s="51"/>
      <c r="I269" s="51"/>
      <c r="J269" s="51"/>
      <c r="K269" s="95"/>
      <c r="L269" s="95"/>
    </row>
    <row r="270" spans="1:12" x14ac:dyDescent="0.25">
      <c r="A270" s="95"/>
      <c r="B270" s="46"/>
      <c r="C270" s="46"/>
      <c r="D270" s="94"/>
      <c r="E270" s="51"/>
      <c r="F270" s="51"/>
      <c r="G270" s="51"/>
      <c r="H270" s="51"/>
      <c r="I270" s="51"/>
      <c r="J270" s="51"/>
      <c r="K270" s="95"/>
      <c r="L270" s="95"/>
    </row>
  </sheetData>
  <mergeCells count="20">
    <mergeCell ref="A1:C1"/>
    <mergeCell ref="A2:L2"/>
    <mergeCell ref="A3:I3"/>
    <mergeCell ref="J3:L3"/>
    <mergeCell ref="K9:L10"/>
    <mergeCell ref="D10:D11"/>
    <mergeCell ref="E10:E11"/>
    <mergeCell ref="G10:G11"/>
    <mergeCell ref="A9:A11"/>
    <mergeCell ref="B9:C11"/>
    <mergeCell ref="D9:E9"/>
    <mergeCell ref="H9:H11"/>
    <mergeCell ref="I9:I11"/>
    <mergeCell ref="J9:J11"/>
    <mergeCell ref="M3:O3"/>
    <mergeCell ref="A61:K61"/>
    <mergeCell ref="A64:L64"/>
    <mergeCell ref="A65:K65"/>
    <mergeCell ref="A74:K74"/>
    <mergeCell ref="A62:L62"/>
  </mergeCells>
  <printOptions horizontalCentered="1"/>
  <pageMargins left="0.39370078740157483" right="0.59055118110236227" top="0.59055118110236227" bottom="0.59055118110236227" header="0.19685039370078741" footer="0"/>
  <pageSetup scale="65" fitToHeight="0" orientation="landscape" r:id="rId1"/>
  <rowBreaks count="1" manualBreakCount="1">
    <brk id="4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Avance Fin-Fís</vt:lpstr>
      <vt:lpstr>FN Inv Dir Oper</vt:lpstr>
      <vt:lpstr>FN Inv Cond Oper</vt:lpstr>
      <vt:lpstr>Compro Inv Dir Oper</vt:lpstr>
      <vt:lpstr>Comp Fin Dir Cond Costo Tot</vt:lpstr>
      <vt:lpstr>VPN Inv Fin Dir</vt:lpstr>
      <vt:lpstr>VPN Inv Fin Cond</vt:lpstr>
      <vt:lpstr>'Avance Fin-Fís'!Área_de_impresión</vt:lpstr>
      <vt:lpstr>'Comp Fin Dir Cond Costo Tot'!Área_de_impresión</vt:lpstr>
      <vt:lpstr>'Compro Inv Dir Oper'!Área_de_impresión</vt:lpstr>
      <vt:lpstr>'FN Inv Cond Oper'!Área_de_impresión</vt:lpstr>
      <vt:lpstr>'FN Inv Dir Oper'!Área_de_impresión</vt:lpstr>
      <vt:lpstr>'VPN Inv Fin Cond'!Área_de_impresión</vt:lpstr>
      <vt:lpstr>'VPN Inv Fin Dir'!Área_de_impresión</vt:lpstr>
      <vt:lpstr>'Avance Fin-Fís'!Títulos_a_imprimir</vt:lpstr>
      <vt:lpstr>'Comp Fin Dir Cond Costo Tot'!Títulos_a_imprimir</vt:lpstr>
      <vt:lpstr>'Compro Inv Dir Oper'!Títulos_a_imprimir</vt:lpstr>
      <vt:lpstr>'FN Inv Cond Oper'!Títulos_a_imprimir</vt:lpstr>
      <vt:lpstr>'FN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2024-07-25T02:11:04Z</cp:lastPrinted>
  <dcterms:created xsi:type="dcterms:W3CDTF">2024-07-24T17:21:46Z</dcterms:created>
  <dcterms:modified xsi:type="dcterms:W3CDTF">2024-07-25T02:22:12Z</dcterms:modified>
</cp:coreProperties>
</file>