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iana_carcano\Documents\Next\4. Trimestrales\Trimestrales 2017\4T\Género\Finales\"/>
    </mc:Choice>
  </mc:AlternateContent>
  <bookViews>
    <workbookView xWindow="0" yWindow="0" windowWidth="28800" windowHeight="11535" tabRatio="863"/>
  </bookViews>
  <sheets>
    <sheet name="Físico" sheetId="107" r:id="rId1"/>
    <sheet name="Financiero" sheetId="108" r:id="rId2"/>
    <sheet name="1 R001" sheetId="1" r:id="rId3"/>
    <sheet name="4 E015" sheetId="2" r:id="rId4"/>
    <sheet name="4 P006" sheetId="3" r:id="rId5"/>
    <sheet name="4 P021" sheetId="4" r:id="rId6"/>
    <sheet name="4 P022" sheetId="5" r:id="rId7"/>
    <sheet name="4 P023" sheetId="6" r:id="rId8"/>
    <sheet name="4 P024" sheetId="7" r:id="rId9"/>
    <sheet name="5 E002" sheetId="8" r:id="rId10"/>
    <sheet name="5 M001" sheetId="9" r:id="rId11"/>
    <sheet name="5 P005" sheetId="10" r:id="rId12"/>
    <sheet name="6 M001" sheetId="11" r:id="rId13"/>
    <sheet name="7 A900" sheetId="12" r:id="rId14"/>
    <sheet name="8 P001" sheetId="13" r:id="rId15"/>
    <sheet name="8 S266" sheetId="14" r:id="rId16"/>
    <sheet name="9 P001" sheetId="15" r:id="rId17"/>
    <sheet name="10 M001" sheetId="16" r:id="rId18"/>
    <sheet name="10 S020" sheetId="17" r:id="rId19"/>
    <sheet name="11 E010" sheetId="18" r:id="rId20"/>
    <sheet name="11 E032" sheetId="19" r:id="rId21"/>
    <sheet name="11 S243" sheetId="20" r:id="rId22"/>
    <sheet name="11 S244" sheetId="21" r:id="rId23"/>
    <sheet name="11 S247" sheetId="22" r:id="rId24"/>
    <sheet name="11 S267" sheetId="23" r:id="rId25"/>
    <sheet name="11 S271" sheetId="24" r:id="rId26"/>
    <sheet name="12 E010" sheetId="26" r:id="rId27"/>
    <sheet name="12 E022" sheetId="25" r:id="rId28"/>
    <sheet name="12 E023" sheetId="27" r:id="rId29"/>
    <sheet name="12 E025" sheetId="28" r:id="rId30"/>
    <sheet name="12 E036" sheetId="29" r:id="rId31"/>
    <sheet name="12 M001" sheetId="30" r:id="rId32"/>
    <sheet name="12 O001" sheetId="31" r:id="rId33"/>
    <sheet name="12 P012" sheetId="32" r:id="rId34"/>
    <sheet name="12 P016" sheetId="33" r:id="rId35"/>
    <sheet name="12 P018" sheetId="34" r:id="rId36"/>
    <sheet name="12 P020" sheetId="35" r:id="rId37"/>
    <sheet name="12 S174" sheetId="36" r:id="rId38"/>
    <sheet name="12 S272" sheetId="37" r:id="rId39"/>
    <sheet name="12 U008" sheetId="38" r:id="rId40"/>
    <sheet name="13 A006" sheetId="39" r:id="rId41"/>
    <sheet name="14 E002" sheetId="41" r:id="rId42"/>
    <sheet name="14 E003" sheetId="42" r:id="rId43"/>
    <sheet name="14 S043" sheetId="40" r:id="rId44"/>
    <sheet name="15 M001" sheetId="43" r:id="rId45"/>
    <sheet name="15 S177" sheetId="44" r:id="rId46"/>
    <sheet name="15 S273" sheetId="45" r:id="rId47"/>
    <sheet name="15 S274" sheetId="109" r:id="rId48"/>
    <sheet name="16 P002" sheetId="47" r:id="rId49"/>
    <sheet name="16 S046" sheetId="48" r:id="rId50"/>
    <sheet name="16 S071" sheetId="49" r:id="rId51"/>
    <sheet name="16 S219" sheetId="50" r:id="rId52"/>
    <sheet name="17 E002" sheetId="51" r:id="rId53"/>
    <sheet name="17 E003" sheetId="52" r:id="rId54"/>
    <sheet name="17 E009" sheetId="53" r:id="rId55"/>
    <sheet name="17 E010" sheetId="54" r:id="rId56"/>
    <sheet name="17 E011" sheetId="55" r:id="rId57"/>
    <sheet name="17 E013" sheetId="56" r:id="rId58"/>
    <sheet name="17 M001" sheetId="57" r:id="rId59"/>
    <sheet name="18 E568" sheetId="58" r:id="rId60"/>
    <sheet name="18 G003" sheetId="59" r:id="rId61"/>
    <sheet name="18 M001" sheetId="60" r:id="rId62"/>
    <sheet name="18 P002" sheetId="61" r:id="rId63"/>
    <sheet name="18 P008" sheetId="62" r:id="rId64"/>
    <sheet name="19 J014" sheetId="63" r:id="rId65"/>
    <sheet name="20 E016" sheetId="64" r:id="rId66"/>
    <sheet name="20 S017" sheetId="65" r:id="rId67"/>
    <sheet name="20 S070" sheetId="66" r:id="rId68"/>
    <sheet name="20 S155" sheetId="67" r:id="rId69"/>
    <sheet name="20 S174" sheetId="68" r:id="rId70"/>
    <sheet name="20 S176" sheetId="69" r:id="rId71"/>
    <sheet name="21 P001" sheetId="70" r:id="rId72"/>
    <sheet name="22 R003" sheetId="71" r:id="rId73"/>
    <sheet name="22 R008" sheetId="72" r:id="rId74"/>
    <sheet name="22 R009" sheetId="73" r:id="rId75"/>
    <sheet name="35 E013" sheetId="74" r:id="rId76"/>
    <sheet name="35 M001" sheetId="75" r:id="rId77"/>
    <sheet name="38 F002" sheetId="76" r:id="rId78"/>
    <sheet name="40 P002" sheetId="77" r:id="rId79"/>
    <sheet name="43 M001" sheetId="78" r:id="rId80"/>
    <sheet name="45 G001" sheetId="79" r:id="rId81"/>
    <sheet name="45 G002" sheetId="80" r:id="rId82"/>
    <sheet name="47 E033" sheetId="81" r:id="rId83"/>
    <sheet name="47 M001" sheetId="105" r:id="rId84"/>
    <sheet name="47 O001" sheetId="106" r:id="rId85"/>
    <sheet name="47 P010" sheetId="82" r:id="rId86"/>
    <sheet name="47 S010" sheetId="83" r:id="rId87"/>
    <sheet name="47 S249" sheetId="84" r:id="rId88"/>
    <sheet name="47 U011" sheetId="85" r:id="rId89"/>
    <sheet name="48 E011" sheetId="86" r:id="rId90"/>
    <sheet name="48 S243" sheetId="87" r:id="rId91"/>
    <sheet name="50 E001" sheetId="88" r:id="rId92"/>
    <sheet name="50 E007" sheetId="89" r:id="rId93"/>
    <sheet name="50 E011" sheetId="90" r:id="rId94"/>
    <sheet name="51 E036" sheetId="91" r:id="rId95"/>
    <sheet name="51 E044" sheetId="92" r:id="rId96"/>
    <sheet name="52 M001" sheetId="93" r:id="rId97"/>
    <sheet name="53 E555" sheetId="94" r:id="rId98"/>
    <sheet name="53 E561" sheetId="95" r:id="rId99"/>
    <sheet name="53 E563" sheetId="96" r:id="rId100"/>
    <sheet name="53 E567" sheetId="97" r:id="rId101"/>
    <sheet name="53 E570" sheetId="98" r:id="rId102"/>
    <sheet name="53 F571" sheetId="99" r:id="rId103"/>
    <sheet name="53 M001" sheetId="100" r:id="rId104"/>
    <sheet name="53 O001" sheetId="101" r:id="rId105"/>
    <sheet name="53 P552" sheetId="102" r:id="rId106"/>
    <sheet name="53 R582" sheetId="103" r:id="rId107"/>
    <sheet name="53 R585" sheetId="104" r:id="rId108"/>
  </sheets>
  <definedNames>
    <definedName name="_xlnm.Print_Area" localSheetId="2">'1 R001'!$B$2:$W$41</definedName>
    <definedName name="_xlnm.Print_Area" localSheetId="17">'10 M001'!$B$2:$W$33</definedName>
    <definedName name="_xlnm.Print_Area" localSheetId="18">'10 S020'!$B$2:$W$33</definedName>
    <definedName name="_xlnm.Print_Area" localSheetId="19">'11 E010'!$B$2:$W$36</definedName>
    <definedName name="_xlnm.Print_Area" localSheetId="20">'11 E032'!$B$2:$W$33</definedName>
    <definedName name="_xlnm.Print_Area" localSheetId="21">'11 S243'!$B$2:$W$40</definedName>
    <definedName name="_xlnm.Print_Area" localSheetId="22">'11 S244'!$B$2:$W$36</definedName>
    <definedName name="_xlnm.Print_Area" localSheetId="23">'11 S247'!$B$2:$W$33</definedName>
    <definedName name="_xlnm.Print_Area" localSheetId="24">'11 S267'!$B$2:$W$44</definedName>
    <definedName name="_xlnm.Print_Area" localSheetId="25">'11 S271'!$B$2:$W$33</definedName>
    <definedName name="_xlnm.Print_Area" localSheetId="26">'12 E010'!$B$2:$W$46</definedName>
    <definedName name="_xlnm.Print_Area" localSheetId="27">'12 E022'!$B$2:$W$43</definedName>
    <definedName name="_xlnm.Print_Area" localSheetId="28">'12 E023'!$B$2:$W$63</definedName>
    <definedName name="_xlnm.Print_Area" localSheetId="29">'12 E025'!$B$2:$W$35</definedName>
    <definedName name="_xlnm.Print_Area" localSheetId="30">'12 E036'!$B$2:$W$33</definedName>
    <definedName name="_xlnm.Print_Area" localSheetId="31">'12 M001'!$B$2:$W$33</definedName>
    <definedName name="_xlnm.Print_Area" localSheetId="32">'12 O001'!$B$2:$W$33</definedName>
    <definedName name="_xlnm.Print_Area" localSheetId="33">'12 P012'!$B$2:$W$33</definedName>
    <definedName name="_xlnm.Print_Area" localSheetId="34">'12 P016'!$B$2:$W$52</definedName>
    <definedName name="_xlnm.Print_Area" localSheetId="35">'12 P018'!$B$2:$W$34</definedName>
    <definedName name="_xlnm.Print_Area" localSheetId="36">'12 P020'!$B$2:$W$84</definedName>
    <definedName name="_xlnm.Print_Area" localSheetId="37">'12 S174'!$B$2:$W$33</definedName>
    <definedName name="_xlnm.Print_Area" localSheetId="38">'12 S272'!$B$2:$W$33</definedName>
    <definedName name="_xlnm.Print_Area" localSheetId="39">'12 U008'!$B$2:$W$41</definedName>
    <definedName name="_xlnm.Print_Area" localSheetId="40">'13 A006'!$B$2:$W$35</definedName>
    <definedName name="_xlnm.Print_Area" localSheetId="41">'14 E002'!$B$2:$W$33</definedName>
    <definedName name="_xlnm.Print_Area" localSheetId="42">'14 E003'!$B$2:$W$36</definedName>
    <definedName name="_xlnm.Print_Area" localSheetId="43">'14 S043'!$B$2:$W$33</definedName>
    <definedName name="_xlnm.Print_Area" localSheetId="44">'15 M001'!$B$2:$W$34</definedName>
    <definedName name="_xlnm.Print_Area" localSheetId="45">'15 S177'!$B$2:$W$36</definedName>
    <definedName name="_xlnm.Print_Area" localSheetId="46">'15 S273'!$B$2:$W$37</definedName>
    <definedName name="_xlnm.Print_Area" localSheetId="47">'15 S274'!$B$2:$W$34</definedName>
    <definedName name="_xlnm.Print_Area" localSheetId="48">'16 P002'!$B$2:$W$33</definedName>
    <definedName name="_xlnm.Print_Area" localSheetId="49">'16 S046'!$B$2:$W$36</definedName>
    <definedName name="_xlnm.Print_Area" localSheetId="50">'16 S071'!$B$2:$W$64</definedName>
    <definedName name="_xlnm.Print_Area" localSheetId="51">'16 S219'!$B$2:$W$33</definedName>
    <definedName name="_xlnm.Print_Area" localSheetId="52">'17 E002'!$B$2:$W$46</definedName>
    <definedName name="_xlnm.Print_Area" localSheetId="53">'17 E003'!$B$2:$W$38</definedName>
    <definedName name="_xlnm.Print_Area" localSheetId="54">'17 E009'!$B$2:$W$44</definedName>
    <definedName name="_xlnm.Print_Area" localSheetId="55">'17 E010'!$B$2:$W$33</definedName>
    <definedName name="_xlnm.Print_Area" localSheetId="56">'17 E011'!$B$2:$W$37</definedName>
    <definedName name="_xlnm.Print_Area" localSheetId="57">'17 E013'!$B$2:$W$43</definedName>
    <definedName name="_xlnm.Print_Area" localSheetId="58">'17 M001'!$B$2:$W$36</definedName>
    <definedName name="_xlnm.Print_Area" localSheetId="59">'18 E568'!$B$2:$W$35</definedName>
    <definedName name="_xlnm.Print_Area" localSheetId="60">'18 G003'!$B$2:$W$34</definedName>
    <definedName name="_xlnm.Print_Area" localSheetId="61">'18 M001'!$B$2:$W$43</definedName>
    <definedName name="_xlnm.Print_Area" localSheetId="62">'18 P002'!$B$2:$W$33</definedName>
    <definedName name="_xlnm.Print_Area" localSheetId="63">'18 P008'!$B$2:$W$34</definedName>
    <definedName name="_xlnm.Print_Area" localSheetId="64">'19 J014'!$B$2:$W$33</definedName>
    <definedName name="_xlnm.Print_Area" localSheetId="65">'20 E016'!$B$2:$W$33</definedName>
    <definedName name="_xlnm.Print_Area" localSheetId="66">'20 S017'!$B$2:$W$100</definedName>
    <definedName name="_xlnm.Print_Area" localSheetId="67">'20 S070'!$B$2:$W$97</definedName>
    <definedName name="_xlnm.Print_Area" localSheetId="68">'20 S155'!$B$2:$W$34</definedName>
    <definedName name="_xlnm.Print_Area" localSheetId="69">'20 S174'!$B$2:$W$107</definedName>
    <definedName name="_xlnm.Print_Area" localSheetId="70">'20 S176'!$B$2:$W$97</definedName>
    <definedName name="_xlnm.Print_Area" localSheetId="71">'21 P001'!$B$2:$W$39</definedName>
    <definedName name="_xlnm.Print_Area" localSheetId="72">'22 R003'!$B$2:$W$34</definedName>
    <definedName name="_xlnm.Print_Area" localSheetId="73">'22 R008'!$B$2:$W$34</definedName>
    <definedName name="_xlnm.Print_Area" localSheetId="74">'22 R009'!$B$2:$W$34</definedName>
    <definedName name="_xlnm.Print_Area" localSheetId="75">'35 E013'!$B$2:$W$33</definedName>
    <definedName name="_xlnm.Print_Area" localSheetId="76">'35 M001'!$B$2:$W$35</definedName>
    <definedName name="_xlnm.Print_Area" localSheetId="77">'38 F002'!$B$2:$W$35</definedName>
    <definedName name="_xlnm.Print_Area" localSheetId="3">'4 E015'!$B$2:$W$37</definedName>
    <definedName name="_xlnm.Print_Area" localSheetId="4">'4 P006'!$B$2:$W$33</definedName>
    <definedName name="_xlnm.Print_Area" localSheetId="5">'4 P021'!$B$2:$W$37</definedName>
    <definedName name="_xlnm.Print_Area" localSheetId="6">'4 P022'!$B$2:$W$41</definedName>
    <definedName name="_xlnm.Print_Area" localSheetId="7">'4 P023'!$B$2:$W$35</definedName>
    <definedName name="_xlnm.Print_Area" localSheetId="8">'4 P024'!$B$2:$W$33</definedName>
    <definedName name="_xlnm.Print_Area" localSheetId="78">'40 P002'!$B$2:$W$38</definedName>
    <definedName name="_xlnm.Print_Area" localSheetId="79">'43 M001'!$B$2:$W$35</definedName>
    <definedName name="_xlnm.Print_Area" localSheetId="80">'45 G001'!$B$2:$W$38</definedName>
    <definedName name="_xlnm.Print_Area" localSheetId="81">'45 G002'!$B$2:$W$38</definedName>
    <definedName name="_xlnm.Print_Area" localSheetId="82">'47 E033'!$B$2:$W$37</definedName>
    <definedName name="_xlnm.Print_Area" localSheetId="83">'47 M001'!$B$2:$W$33</definedName>
    <definedName name="_xlnm.Print_Area" localSheetId="84">'47 O001'!$B$2:$W$33</definedName>
    <definedName name="_xlnm.Print_Area" localSheetId="85">'47 P010'!$B$2:$W$42</definedName>
    <definedName name="_xlnm.Print_Area" localSheetId="86">'47 S010'!$B$2:$W$34</definedName>
    <definedName name="_xlnm.Print_Area" localSheetId="87">'47 S249'!$B$2:$W$35</definedName>
    <definedName name="_xlnm.Print_Area" localSheetId="88">'47 U011'!$B$2:$W$33</definedName>
    <definedName name="_xlnm.Print_Area" localSheetId="89">'48 E011'!$B$2:$W$36</definedName>
    <definedName name="_xlnm.Print_Area" localSheetId="90">'48 S243'!$B$2:$W$33</definedName>
    <definedName name="_xlnm.Print_Area" localSheetId="9">'5 E002'!$B$2:$W$36</definedName>
    <definedName name="_xlnm.Print_Area" localSheetId="10">'5 M001'!$B$2:$W$34</definedName>
    <definedName name="_xlnm.Print_Area" localSheetId="11">'5 P005'!$B$2:$W$33</definedName>
    <definedName name="_xlnm.Print_Area" localSheetId="91">'50 E001'!$B$2:$W$37</definedName>
    <definedName name="_xlnm.Print_Area" localSheetId="92">'50 E007'!$B$2:$W$35</definedName>
    <definedName name="_xlnm.Print_Area" localSheetId="93">'50 E011'!$B$2:$W$34</definedName>
    <definedName name="_xlnm.Print_Area" localSheetId="94">'51 E036'!$B$2:$W$41</definedName>
    <definedName name="_xlnm.Print_Area" localSheetId="95">'51 E044'!$B$2:$W$33</definedName>
    <definedName name="_xlnm.Print_Area" localSheetId="96">'52 M001'!$B$2:$W$35</definedName>
    <definedName name="_xlnm.Print_Area" localSheetId="97">'53 E555'!$B$2:$W$35</definedName>
    <definedName name="_xlnm.Print_Area" localSheetId="98">'53 E561'!$B$2:$W$35</definedName>
    <definedName name="_xlnm.Print_Area" localSheetId="99">'53 E563'!$B$2:$W$35</definedName>
    <definedName name="_xlnm.Print_Area" localSheetId="100">'53 E567'!$B$2:$W$35</definedName>
    <definedName name="_xlnm.Print_Area" localSheetId="101">'53 E570'!$B$2:$W$35</definedName>
    <definedName name="_xlnm.Print_Area" localSheetId="102">'53 F571'!$B$2:$W$35</definedName>
    <definedName name="_xlnm.Print_Area" localSheetId="103">'53 M001'!$B$2:$W$35</definedName>
    <definedName name="_xlnm.Print_Area" localSheetId="104">'53 O001'!$B$2:$W$35</definedName>
    <definedName name="_xlnm.Print_Area" localSheetId="105">'53 P552'!$B$2:$W$35</definedName>
    <definedName name="_xlnm.Print_Area" localSheetId="106">'53 R582'!$B$2:$W$35</definedName>
    <definedName name="_xlnm.Print_Area" localSheetId="107">'53 R585'!$B$2:$W$35</definedName>
    <definedName name="_xlnm.Print_Area" localSheetId="12">'6 M001'!$B$2:$W$35</definedName>
    <definedName name="_xlnm.Print_Area" localSheetId="13">'7 A900'!$B$2:$W$51</definedName>
    <definedName name="_xlnm.Print_Area" localSheetId="14">'8 P001'!$B$2:$W$33</definedName>
    <definedName name="_xlnm.Print_Area" localSheetId="15">'8 S266'!$B$2:$W$46</definedName>
    <definedName name="_xlnm.Print_Area" localSheetId="16">'9 P001'!$B$2:$W$35</definedName>
    <definedName name="_xlnm.Print_Area" localSheetId="1">Financiero!$A$1:$K$44</definedName>
    <definedName name="_xlnm.Print_Area" localSheetId="0">Físico!$A$1:$L$40</definedName>
    <definedName name="_xlnm.Print_Titles" localSheetId="2">'1 R001'!$1:$5</definedName>
    <definedName name="_xlnm.Print_Titles" localSheetId="17">'10 M001'!$1:$5</definedName>
    <definedName name="_xlnm.Print_Titles" localSheetId="18">'10 S020'!$1:$5</definedName>
    <definedName name="_xlnm.Print_Titles" localSheetId="19">'11 E010'!$1:$5</definedName>
    <definedName name="_xlnm.Print_Titles" localSheetId="20">'11 E032'!$1:$5</definedName>
    <definedName name="_xlnm.Print_Titles" localSheetId="21">'11 S243'!$1:$5</definedName>
    <definedName name="_xlnm.Print_Titles" localSheetId="22">'11 S244'!$1:$5</definedName>
    <definedName name="_xlnm.Print_Titles" localSheetId="23">'11 S247'!$1:$5</definedName>
    <definedName name="_xlnm.Print_Titles" localSheetId="24">'11 S267'!$1:$5</definedName>
    <definedName name="_xlnm.Print_Titles" localSheetId="25">'11 S271'!$1:$5</definedName>
    <definedName name="_xlnm.Print_Titles" localSheetId="26">'12 E010'!$1:$5</definedName>
    <definedName name="_xlnm.Print_Titles" localSheetId="27">'12 E022'!$1:$5</definedName>
    <definedName name="_xlnm.Print_Titles" localSheetId="28">'12 E023'!$1:$5</definedName>
    <definedName name="_xlnm.Print_Titles" localSheetId="29">'12 E025'!$1:$5</definedName>
    <definedName name="_xlnm.Print_Titles" localSheetId="30">'12 E036'!$1:$5</definedName>
    <definedName name="_xlnm.Print_Titles" localSheetId="31">'12 M001'!$1:$5</definedName>
    <definedName name="_xlnm.Print_Titles" localSheetId="32">'12 O001'!$1:$5</definedName>
    <definedName name="_xlnm.Print_Titles" localSheetId="33">'12 P012'!$1:$5</definedName>
    <definedName name="_xlnm.Print_Titles" localSheetId="34">'12 P016'!$1:$5</definedName>
    <definedName name="_xlnm.Print_Titles" localSheetId="35">'12 P018'!$1:$5</definedName>
    <definedName name="_xlnm.Print_Titles" localSheetId="36">'12 P020'!$1:$5</definedName>
    <definedName name="_xlnm.Print_Titles" localSheetId="37">'12 S174'!$1:$5</definedName>
    <definedName name="_xlnm.Print_Titles" localSheetId="38">'12 S272'!$1:$5</definedName>
    <definedName name="_xlnm.Print_Titles" localSheetId="39">'12 U008'!$1:$5</definedName>
    <definedName name="_xlnm.Print_Titles" localSheetId="40">'13 A006'!$1:$5</definedName>
    <definedName name="_xlnm.Print_Titles" localSheetId="41">'14 E002'!$1:$5</definedName>
    <definedName name="_xlnm.Print_Titles" localSheetId="42">'14 E003'!$1:$5</definedName>
    <definedName name="_xlnm.Print_Titles" localSheetId="43">'14 S043'!$1:$5</definedName>
    <definedName name="_xlnm.Print_Titles" localSheetId="44">'15 M001'!$1:$5</definedName>
    <definedName name="_xlnm.Print_Titles" localSheetId="45">'15 S177'!$1:$5</definedName>
    <definedName name="_xlnm.Print_Titles" localSheetId="46">'15 S273'!$1:$5</definedName>
    <definedName name="_xlnm.Print_Titles" localSheetId="47">'15 S274'!$1:$5</definedName>
    <definedName name="_xlnm.Print_Titles" localSheetId="48">'16 P002'!$1:$5</definedName>
    <definedName name="_xlnm.Print_Titles" localSheetId="49">'16 S046'!$1:$5</definedName>
    <definedName name="_xlnm.Print_Titles" localSheetId="50">'16 S071'!$1:$5</definedName>
    <definedName name="_xlnm.Print_Titles" localSheetId="51">'16 S219'!$1:$5</definedName>
    <definedName name="_xlnm.Print_Titles" localSheetId="52">'17 E002'!$1:$5</definedName>
    <definedName name="_xlnm.Print_Titles" localSheetId="53">'17 E003'!$1:$5</definedName>
    <definedName name="_xlnm.Print_Titles" localSheetId="54">'17 E009'!$1:$5</definedName>
    <definedName name="_xlnm.Print_Titles" localSheetId="55">'17 E010'!$1:$5</definedName>
    <definedName name="_xlnm.Print_Titles" localSheetId="56">'17 E011'!$1:$5</definedName>
    <definedName name="_xlnm.Print_Titles" localSheetId="57">'17 E013'!$1:$5</definedName>
    <definedName name="_xlnm.Print_Titles" localSheetId="58">'17 M001'!$1:$5</definedName>
    <definedName name="_xlnm.Print_Titles" localSheetId="59">'18 E568'!$1:$5</definedName>
    <definedName name="_xlnm.Print_Titles" localSheetId="60">'18 G003'!$1:$5</definedName>
    <definedName name="_xlnm.Print_Titles" localSheetId="61">'18 M001'!$1:$5</definedName>
    <definedName name="_xlnm.Print_Titles" localSheetId="62">'18 P002'!$1:$5</definedName>
    <definedName name="_xlnm.Print_Titles" localSheetId="63">'18 P008'!$1:$5</definedName>
    <definedName name="_xlnm.Print_Titles" localSheetId="64">'19 J014'!$1:$5</definedName>
    <definedName name="_xlnm.Print_Titles" localSheetId="65">'20 E016'!$1:$5</definedName>
    <definedName name="_xlnm.Print_Titles" localSheetId="66">'20 S017'!$1:$5</definedName>
    <definedName name="_xlnm.Print_Titles" localSheetId="67">'20 S070'!$1:$5</definedName>
    <definedName name="_xlnm.Print_Titles" localSheetId="68">'20 S155'!$1:$5</definedName>
    <definedName name="_xlnm.Print_Titles" localSheetId="69">'20 S174'!$1:$5</definedName>
    <definedName name="_xlnm.Print_Titles" localSheetId="70">'20 S176'!$1:$5</definedName>
    <definedName name="_xlnm.Print_Titles" localSheetId="71">'21 P001'!$1:$5</definedName>
    <definedName name="_xlnm.Print_Titles" localSheetId="72">'22 R003'!$1:$5</definedName>
    <definedName name="_xlnm.Print_Titles" localSheetId="73">'22 R008'!$1:$5</definedName>
    <definedName name="_xlnm.Print_Titles" localSheetId="74">'22 R009'!$1:$5</definedName>
    <definedName name="_xlnm.Print_Titles" localSheetId="75">'35 E013'!$1:$5</definedName>
    <definedName name="_xlnm.Print_Titles" localSheetId="76">'35 M001'!$1:$5</definedName>
    <definedName name="_xlnm.Print_Titles" localSheetId="77">'38 F002'!$1:$5</definedName>
    <definedName name="_xlnm.Print_Titles" localSheetId="3">'4 E015'!$1:$5</definedName>
    <definedName name="_xlnm.Print_Titles" localSheetId="4">'4 P006'!$1:$5</definedName>
    <definedName name="_xlnm.Print_Titles" localSheetId="5">'4 P021'!$1:$5</definedName>
    <definedName name="_xlnm.Print_Titles" localSheetId="6">'4 P022'!$1:$5</definedName>
    <definedName name="_xlnm.Print_Titles" localSheetId="7">'4 P023'!$1:$5</definedName>
    <definedName name="_xlnm.Print_Titles" localSheetId="8">'4 P024'!$1:$5</definedName>
    <definedName name="_xlnm.Print_Titles" localSheetId="78">'40 P002'!$1:$5</definedName>
    <definedName name="_xlnm.Print_Titles" localSheetId="79">'43 M001'!$1:$5</definedName>
    <definedName name="_xlnm.Print_Titles" localSheetId="80">'45 G001'!$1:$5</definedName>
    <definedName name="_xlnm.Print_Titles" localSheetId="81">'45 G002'!$1:$5</definedName>
    <definedName name="_xlnm.Print_Titles" localSheetId="82">'47 E033'!$1:$5</definedName>
    <definedName name="_xlnm.Print_Titles" localSheetId="83">'47 M001'!$1:$5</definedName>
    <definedName name="_xlnm.Print_Titles" localSheetId="84">'47 O001'!$1:$5</definedName>
    <definedName name="_xlnm.Print_Titles" localSheetId="85">'47 P010'!$1:$5</definedName>
    <definedName name="_xlnm.Print_Titles" localSheetId="86">'47 S010'!$1:$5</definedName>
    <definedName name="_xlnm.Print_Titles" localSheetId="87">'47 S249'!$1:$5</definedName>
    <definedName name="_xlnm.Print_Titles" localSheetId="88">'47 U011'!$1:$5</definedName>
    <definedName name="_xlnm.Print_Titles" localSheetId="89">'48 E011'!$1:$5</definedName>
    <definedName name="_xlnm.Print_Titles" localSheetId="90">'48 S243'!$1:$5</definedName>
    <definedName name="_xlnm.Print_Titles" localSheetId="9">'5 E002'!$1:$5</definedName>
    <definedName name="_xlnm.Print_Titles" localSheetId="10">'5 M001'!$1:$5</definedName>
    <definedName name="_xlnm.Print_Titles" localSheetId="11">'5 P005'!$1:$5</definedName>
    <definedName name="_xlnm.Print_Titles" localSheetId="91">'50 E001'!$1:$5</definedName>
    <definedName name="_xlnm.Print_Titles" localSheetId="92">'50 E007'!$1:$5</definedName>
    <definedName name="_xlnm.Print_Titles" localSheetId="93">'50 E011'!$1:$5</definedName>
    <definedName name="_xlnm.Print_Titles" localSheetId="94">'51 E036'!$1:$5</definedName>
    <definedName name="_xlnm.Print_Titles" localSheetId="95">'51 E044'!$1:$5</definedName>
    <definedName name="_xlnm.Print_Titles" localSheetId="96">'52 M001'!$1:$5</definedName>
    <definedName name="_xlnm.Print_Titles" localSheetId="97">'53 E555'!$1:$5</definedName>
    <definedName name="_xlnm.Print_Titles" localSheetId="98">'53 E561'!$1:$5</definedName>
    <definedName name="_xlnm.Print_Titles" localSheetId="99">'53 E563'!$1:$5</definedName>
    <definedName name="_xlnm.Print_Titles" localSheetId="100">'53 E567'!$1:$5</definedName>
    <definedName name="_xlnm.Print_Titles" localSheetId="101">'53 E570'!$1:$5</definedName>
    <definedName name="_xlnm.Print_Titles" localSheetId="102">'53 F571'!$1:$5</definedName>
    <definedName name="_xlnm.Print_Titles" localSheetId="103">'53 M001'!$1:$5</definedName>
    <definedName name="_xlnm.Print_Titles" localSheetId="104">'53 O001'!$1:$5</definedName>
    <definedName name="_xlnm.Print_Titles" localSheetId="105">'53 P552'!$1:$5</definedName>
    <definedName name="_xlnm.Print_Titles" localSheetId="106">'53 R582'!$1:$5</definedName>
    <definedName name="_xlnm.Print_Titles" localSheetId="107">'53 R585'!$1:$5</definedName>
    <definedName name="_xlnm.Print_Titles" localSheetId="12">'6 M001'!$1:$5</definedName>
    <definedName name="_xlnm.Print_Titles" localSheetId="13">'7 A900'!$1:$5</definedName>
    <definedName name="_xlnm.Print_Titles" localSheetId="14">'8 P001'!$1:$5</definedName>
    <definedName name="_xlnm.Print_Titles" localSheetId="15">'8 S266'!$1:$5</definedName>
    <definedName name="_xlnm.Print_Titles" localSheetId="16">'9 P001'!$1:$5</definedName>
  </definedNames>
  <calcPr calcId="152511"/>
</workbook>
</file>

<file path=xl/calcChain.xml><?xml version="1.0" encoding="utf-8"?>
<calcChain xmlns="http://schemas.openxmlformats.org/spreadsheetml/2006/main">
  <c r="W88" i="69" l="1"/>
  <c r="T88" i="69"/>
  <c r="V84" i="69"/>
  <c r="W84" i="69"/>
  <c r="V82" i="69"/>
  <c r="T80" i="69"/>
  <c r="W77" i="69"/>
  <c r="T78" i="69"/>
  <c r="V76" i="69"/>
  <c r="T76" i="69"/>
  <c r="W74" i="69"/>
  <c r="W73" i="69"/>
  <c r="W72" i="69"/>
  <c r="T72" i="69"/>
  <c r="T70" i="69"/>
  <c r="W68" i="69"/>
  <c r="T66" i="69"/>
  <c r="W64" i="69"/>
  <c r="T64" i="69"/>
  <c r="W63" i="69"/>
  <c r="V60" i="69"/>
  <c r="T60" i="69"/>
  <c r="W58" i="69"/>
  <c r="V58" i="69"/>
  <c r="W57" i="69"/>
  <c r="T56" i="69"/>
  <c r="W53" i="69"/>
  <c r="T54" i="69"/>
  <c r="V52" i="69"/>
  <c r="W52" i="69"/>
  <c r="W51" i="69"/>
  <c r="T50" i="69"/>
  <c r="W48" i="69"/>
  <c r="T48" i="69"/>
  <c r="V44" i="69"/>
  <c r="T44" i="69"/>
  <c r="W42" i="69"/>
  <c r="V42" i="69"/>
  <c r="W41" i="69"/>
  <c r="T40" i="69"/>
  <c r="W37" i="69"/>
  <c r="V36" i="69"/>
  <c r="W36" i="69"/>
  <c r="W34" i="69"/>
  <c r="W32" i="69"/>
  <c r="T32" i="69"/>
  <c r="T30" i="69"/>
  <c r="W28" i="69"/>
  <c r="T26" i="69"/>
  <c r="W99" i="68"/>
  <c r="W98" i="68"/>
  <c r="V98" i="68"/>
  <c r="W97" i="68"/>
  <c r="T96" i="68"/>
  <c r="T94" i="68"/>
  <c r="V92" i="68"/>
  <c r="T92" i="68"/>
  <c r="W90" i="68"/>
  <c r="V88" i="68"/>
  <c r="T88" i="68"/>
  <c r="T86" i="68"/>
  <c r="W83" i="68"/>
  <c r="W82" i="68"/>
  <c r="V82" i="68"/>
  <c r="W81" i="68"/>
  <c r="V80" i="68"/>
  <c r="T80" i="68"/>
  <c r="W80" i="68"/>
  <c r="T78" i="68"/>
  <c r="T76" i="68"/>
  <c r="W74" i="68"/>
  <c r="T72" i="68"/>
  <c r="W71" i="68"/>
  <c r="W69" i="68"/>
  <c r="T70" i="68"/>
  <c r="W67" i="68"/>
  <c r="W66" i="68"/>
  <c r="V66" i="68"/>
  <c r="W65" i="68"/>
  <c r="V64" i="68"/>
  <c r="T64" i="68"/>
  <c r="T62" i="68"/>
  <c r="V60" i="68"/>
  <c r="T60" i="68"/>
  <c r="W58" i="68"/>
  <c r="V56" i="68"/>
  <c r="T56" i="68"/>
  <c r="T54" i="68"/>
  <c r="W51" i="68"/>
  <c r="T52" i="68"/>
  <c r="W50" i="68"/>
  <c r="V50" i="68"/>
  <c r="W49" i="68"/>
  <c r="T48" i="68"/>
  <c r="W48" i="68"/>
  <c r="T46" i="68"/>
  <c r="W43" i="68"/>
  <c r="T44" i="68"/>
  <c r="W42" i="68"/>
  <c r="T40" i="68"/>
  <c r="W39" i="68"/>
  <c r="W37" i="68"/>
  <c r="T38" i="68"/>
  <c r="W34" i="68"/>
  <c r="T34" i="68"/>
  <c r="W33" i="68"/>
  <c r="T90" i="66"/>
  <c r="W87" i="66"/>
  <c r="W85" i="66"/>
  <c r="W84" i="66"/>
  <c r="V84" i="66"/>
  <c r="W83" i="66"/>
  <c r="W82" i="66"/>
  <c r="T82" i="66"/>
  <c r="W79" i="66"/>
  <c r="T80" i="66"/>
  <c r="V78" i="66"/>
  <c r="W78" i="66"/>
  <c r="W74" i="66"/>
  <c r="T74" i="66"/>
  <c r="V70" i="66"/>
  <c r="W70" i="66"/>
  <c r="V68" i="66"/>
  <c r="T66" i="66"/>
  <c r="W63" i="66"/>
  <c r="T64" i="66"/>
  <c r="W61" i="66"/>
  <c r="W60" i="66"/>
  <c r="W59" i="66"/>
  <c r="W58" i="66"/>
  <c r="T58" i="66"/>
  <c r="W55" i="66"/>
  <c r="V54" i="66"/>
  <c r="W54" i="66"/>
  <c r="W50" i="66"/>
  <c r="T50" i="66"/>
  <c r="T48" i="66"/>
  <c r="W45" i="66"/>
  <c r="W46" i="66"/>
  <c r="T44" i="66"/>
  <c r="W42" i="66"/>
  <c r="T42" i="66"/>
  <c r="W41" i="66"/>
  <c r="W39" i="66"/>
  <c r="V38" i="66"/>
  <c r="T38" i="66"/>
  <c r="W36" i="66"/>
  <c r="W35" i="66"/>
  <c r="W34" i="66"/>
  <c r="T34" i="66"/>
  <c r="W31" i="66"/>
  <c r="V30" i="66"/>
  <c r="W30" i="66"/>
  <c r="W29" i="66"/>
  <c r="V28" i="66"/>
  <c r="U93" i="65"/>
  <c r="W93" i="65" s="1"/>
  <c r="T93" i="65"/>
  <c r="S93" i="65"/>
  <c r="R93" i="65"/>
  <c r="U92" i="65"/>
  <c r="W92" i="65" s="1"/>
  <c r="R92" i="65"/>
  <c r="U91" i="65"/>
  <c r="U90" i="65" s="1"/>
  <c r="W90" i="65" s="1"/>
  <c r="S91" i="65"/>
  <c r="T91" i="65" s="1"/>
  <c r="R91" i="65"/>
  <c r="R90" i="65"/>
  <c r="V89" i="65"/>
  <c r="U89" i="65"/>
  <c r="S89" i="65"/>
  <c r="T89" i="65" s="1"/>
  <c r="R89" i="65"/>
  <c r="W89" i="65" s="1"/>
  <c r="U88" i="65"/>
  <c r="W88" i="65" s="1"/>
  <c r="R88" i="65"/>
  <c r="W87" i="65"/>
  <c r="U87" i="65"/>
  <c r="V87" i="65" s="1"/>
  <c r="S87" i="65"/>
  <c r="T87" i="65" s="1"/>
  <c r="R87" i="65"/>
  <c r="U86" i="65"/>
  <c r="W86" i="65" s="1"/>
  <c r="R86" i="65"/>
  <c r="U85" i="65"/>
  <c r="W85" i="65" s="1"/>
  <c r="T85" i="65"/>
  <c r="S85" i="65"/>
  <c r="R85" i="65"/>
  <c r="U84" i="65"/>
  <c r="W84" i="65" s="1"/>
  <c r="R84" i="65"/>
  <c r="U83" i="65"/>
  <c r="U82" i="65" s="1"/>
  <c r="W82" i="65" s="1"/>
  <c r="S83" i="65"/>
  <c r="T83" i="65" s="1"/>
  <c r="R83" i="65"/>
  <c r="R82" i="65"/>
  <c r="V81" i="65"/>
  <c r="U81" i="65"/>
  <c r="W81" i="65" s="1"/>
  <c r="S81" i="65"/>
  <c r="T81" i="65" s="1"/>
  <c r="R81" i="65"/>
  <c r="U80" i="65"/>
  <c r="W80" i="65" s="1"/>
  <c r="R80" i="65"/>
  <c r="W79" i="65"/>
  <c r="U79" i="65"/>
  <c r="V79" i="65" s="1"/>
  <c r="S79" i="65"/>
  <c r="T79" i="65" s="1"/>
  <c r="R79" i="65"/>
  <c r="U78" i="65"/>
  <c r="W78" i="65" s="1"/>
  <c r="R78" i="65"/>
  <c r="U77" i="65"/>
  <c r="W77" i="65" s="1"/>
  <c r="T77" i="65"/>
  <c r="S77" i="65"/>
  <c r="R77" i="65"/>
  <c r="U76" i="65"/>
  <c r="W76" i="65" s="1"/>
  <c r="R76" i="65"/>
  <c r="U75" i="65"/>
  <c r="U74" i="65" s="1"/>
  <c r="W74" i="65" s="1"/>
  <c r="S75" i="65"/>
  <c r="T75" i="65" s="1"/>
  <c r="R75" i="65"/>
  <c r="R74" i="65"/>
  <c r="V73" i="65"/>
  <c r="U73" i="65"/>
  <c r="W73" i="65" s="1"/>
  <c r="S73" i="65"/>
  <c r="T73" i="65" s="1"/>
  <c r="R73" i="65"/>
  <c r="U72" i="65"/>
  <c r="W72" i="65" s="1"/>
  <c r="R72" i="65"/>
  <c r="W71" i="65"/>
  <c r="U71" i="65"/>
  <c r="V71" i="65" s="1"/>
  <c r="S71" i="65"/>
  <c r="T71" i="65" s="1"/>
  <c r="R71" i="65"/>
  <c r="R70" i="65"/>
  <c r="U69" i="65"/>
  <c r="W69" i="65" s="1"/>
  <c r="T69" i="65"/>
  <c r="S69" i="65"/>
  <c r="R69" i="65"/>
  <c r="U68" i="65"/>
  <c r="W68" i="65" s="1"/>
  <c r="R68" i="65"/>
  <c r="U67" i="65"/>
  <c r="U66" i="65" s="1"/>
  <c r="W66" i="65" s="1"/>
  <c r="S67" i="65"/>
  <c r="T67" i="65" s="1"/>
  <c r="R67" i="65"/>
  <c r="R66" i="65"/>
  <c r="V65" i="65"/>
  <c r="U65" i="65"/>
  <c r="U64" i="65" s="1"/>
  <c r="W64" i="65" s="1"/>
  <c r="S65" i="65"/>
  <c r="T65" i="65" s="1"/>
  <c r="R65" i="65"/>
  <c r="R64" i="65"/>
  <c r="W63" i="65"/>
  <c r="U63" i="65"/>
  <c r="V63" i="65" s="1"/>
  <c r="S63" i="65"/>
  <c r="T63" i="65" s="1"/>
  <c r="R63" i="65"/>
  <c r="U62" i="65"/>
  <c r="W62" i="65" s="1"/>
  <c r="R62" i="65"/>
  <c r="U61" i="65"/>
  <c r="W61" i="65" s="1"/>
  <c r="T61" i="65"/>
  <c r="S61" i="65"/>
  <c r="R61" i="65"/>
  <c r="U60" i="65"/>
  <c r="W60" i="65" s="1"/>
  <c r="R60" i="65"/>
  <c r="U59" i="65"/>
  <c r="U58" i="65" s="1"/>
  <c r="W58" i="65" s="1"/>
  <c r="S59" i="65"/>
  <c r="T59" i="65" s="1"/>
  <c r="R59" i="65"/>
  <c r="R58" i="65"/>
  <c r="V57" i="65"/>
  <c r="U57" i="65"/>
  <c r="W57" i="65" s="1"/>
  <c r="S57" i="65"/>
  <c r="R57" i="65"/>
  <c r="T57" i="65" s="1"/>
  <c r="U56" i="65"/>
  <c r="W56" i="65" s="1"/>
  <c r="R56" i="65"/>
  <c r="W55" i="65"/>
  <c r="U55" i="65"/>
  <c r="V55" i="65" s="1"/>
  <c r="S55" i="65"/>
  <c r="T55" i="65" s="1"/>
  <c r="R55" i="65"/>
  <c r="R54" i="65"/>
  <c r="U53" i="65"/>
  <c r="W53" i="65" s="1"/>
  <c r="T53" i="65"/>
  <c r="S53" i="65"/>
  <c r="R53" i="65"/>
  <c r="U52" i="65"/>
  <c r="W52" i="65" s="1"/>
  <c r="R52" i="65"/>
  <c r="U51" i="65"/>
  <c r="U50" i="65" s="1"/>
  <c r="W50" i="65" s="1"/>
  <c r="S51" i="65"/>
  <c r="T51" i="65" s="1"/>
  <c r="R51" i="65"/>
  <c r="R50" i="65"/>
  <c r="V49" i="65"/>
  <c r="U49" i="65"/>
  <c r="W49" i="65" s="1"/>
  <c r="S49" i="65"/>
  <c r="T49" i="65" s="1"/>
  <c r="R49" i="65"/>
  <c r="U48" i="65"/>
  <c r="W48" i="65" s="1"/>
  <c r="R48" i="65"/>
  <c r="W47" i="65"/>
  <c r="U47" i="65"/>
  <c r="V47" i="65" s="1"/>
  <c r="S47" i="65"/>
  <c r="T47" i="65" s="1"/>
  <c r="R47" i="65"/>
  <c r="U46" i="65"/>
  <c r="W46" i="65" s="1"/>
  <c r="R46" i="65"/>
  <c r="U45" i="65"/>
  <c r="W45" i="65" s="1"/>
  <c r="T45" i="65"/>
  <c r="S45" i="65"/>
  <c r="R45" i="65"/>
  <c r="U44" i="65"/>
  <c r="W44" i="65" s="1"/>
  <c r="R44" i="65"/>
  <c r="U43" i="65"/>
  <c r="U42" i="65" s="1"/>
  <c r="W42" i="65" s="1"/>
  <c r="S43" i="65"/>
  <c r="T43" i="65" s="1"/>
  <c r="R43" i="65"/>
  <c r="R42" i="65"/>
  <c r="V41" i="65"/>
  <c r="U41" i="65"/>
  <c r="U40" i="65" s="1"/>
  <c r="W40" i="65" s="1"/>
  <c r="S41" i="65"/>
  <c r="T41" i="65" s="1"/>
  <c r="R41" i="65"/>
  <c r="R40" i="65"/>
  <c r="W39" i="65"/>
  <c r="U39" i="65"/>
  <c r="V39" i="65" s="1"/>
  <c r="S39" i="65"/>
  <c r="T39" i="65" s="1"/>
  <c r="R39" i="65"/>
  <c r="U38" i="65"/>
  <c r="W38" i="65" s="1"/>
  <c r="R38" i="65"/>
  <c r="U37" i="65"/>
  <c r="W37" i="65" s="1"/>
  <c r="T37" i="65"/>
  <c r="S37" i="65"/>
  <c r="R37" i="65"/>
  <c r="U36" i="65"/>
  <c r="W36" i="65" s="1"/>
  <c r="R36" i="65"/>
  <c r="U35" i="65"/>
  <c r="U34" i="65" s="1"/>
  <c r="W34" i="65" s="1"/>
  <c r="S35" i="65"/>
  <c r="T35" i="65" s="1"/>
  <c r="R35" i="65"/>
  <c r="R34" i="65"/>
  <c r="V33" i="65"/>
  <c r="U33" i="65"/>
  <c r="U32" i="65" s="1"/>
  <c r="W32" i="65" s="1"/>
  <c r="S33" i="65"/>
  <c r="T33" i="65" s="1"/>
  <c r="R33" i="65"/>
  <c r="R32" i="65"/>
  <c r="W31" i="65"/>
  <c r="U31" i="65"/>
  <c r="V31" i="65" s="1"/>
  <c r="S31" i="65"/>
  <c r="T31" i="65" s="1"/>
  <c r="R31" i="65"/>
  <c r="U30" i="65"/>
  <c r="W30" i="65" s="1"/>
  <c r="R30" i="65"/>
  <c r="U29" i="65"/>
  <c r="W29" i="65" s="1"/>
  <c r="T29" i="65"/>
  <c r="S29" i="65"/>
  <c r="R29" i="65"/>
  <c r="U28" i="65"/>
  <c r="W28" i="65" s="1"/>
  <c r="R28" i="65"/>
  <c r="U27" i="65"/>
  <c r="S27" i="65"/>
  <c r="R27" i="65"/>
  <c r="R26" i="65"/>
  <c r="U26" i="65"/>
  <c r="W26" i="65" s="1"/>
  <c r="E93" i="65"/>
  <c r="E92" i="65"/>
  <c r="E90" i="65"/>
  <c r="E91" i="65" s="1"/>
  <c r="E88" i="65"/>
  <c r="E89" i="65" s="1"/>
  <c r="E86" i="65"/>
  <c r="E87" i="65" s="1"/>
  <c r="E84" i="65"/>
  <c r="E85" i="65" s="1"/>
  <c r="E82" i="65"/>
  <c r="E83" i="65" s="1"/>
  <c r="E80" i="65"/>
  <c r="E81" i="65" s="1"/>
  <c r="E78" i="65"/>
  <c r="E79" i="65" s="1"/>
  <c r="E76" i="65"/>
  <c r="E77" i="65" s="1"/>
  <c r="E74" i="65"/>
  <c r="E75" i="65" s="1"/>
  <c r="E72" i="65"/>
  <c r="E73" i="65" s="1"/>
  <c r="E70" i="65"/>
  <c r="E71" i="65" s="1"/>
  <c r="E68" i="65"/>
  <c r="E69" i="65" s="1"/>
  <c r="E66" i="65"/>
  <c r="E67" i="65" s="1"/>
  <c r="E64" i="65"/>
  <c r="E65" i="65" s="1"/>
  <c r="E62" i="65"/>
  <c r="E63" i="65" s="1"/>
  <c r="E60" i="65"/>
  <c r="E61" i="65" s="1"/>
  <c r="E58" i="65"/>
  <c r="E59" i="65" s="1"/>
  <c r="E56" i="65"/>
  <c r="E57" i="65" s="1"/>
  <c r="E54" i="65"/>
  <c r="E55" i="65" s="1"/>
  <c r="E52" i="65"/>
  <c r="E53" i="65" s="1"/>
  <c r="E50" i="65"/>
  <c r="E51" i="65" s="1"/>
  <c r="E48" i="65"/>
  <c r="E49" i="65" s="1"/>
  <c r="E46" i="65"/>
  <c r="E47" i="65" s="1"/>
  <c r="E44" i="65"/>
  <c r="E45" i="65" s="1"/>
  <c r="E42" i="65"/>
  <c r="E43" i="65" s="1"/>
  <c r="E40" i="65"/>
  <c r="E41" i="65" s="1"/>
  <c r="E38" i="65"/>
  <c r="E39" i="65" s="1"/>
  <c r="E36" i="65"/>
  <c r="E37" i="65" s="1"/>
  <c r="E34" i="65"/>
  <c r="E35" i="65" s="1"/>
  <c r="E32" i="65"/>
  <c r="E33" i="65" s="1"/>
  <c r="E30" i="65"/>
  <c r="E31" i="65" s="1"/>
  <c r="E28" i="65"/>
  <c r="E29" i="65" s="1"/>
  <c r="E26" i="65"/>
  <c r="E27" i="65" s="1"/>
  <c r="V57" i="49"/>
  <c r="W57" i="49"/>
  <c r="T57" i="49"/>
  <c r="W56" i="49"/>
  <c r="W54" i="49"/>
  <c r="T55" i="49"/>
  <c r="V53" i="49"/>
  <c r="W53" i="49"/>
  <c r="T53" i="49"/>
  <c r="W52" i="49"/>
  <c r="W51" i="49"/>
  <c r="V51" i="49"/>
  <c r="T51" i="49"/>
  <c r="V49" i="49"/>
  <c r="T49" i="49"/>
  <c r="W49" i="49"/>
  <c r="W48" i="49"/>
  <c r="W46" i="49"/>
  <c r="T47" i="49"/>
  <c r="V45" i="49"/>
  <c r="W45" i="49"/>
  <c r="T45" i="49"/>
  <c r="W44" i="49"/>
  <c r="W43" i="49"/>
  <c r="V43" i="49"/>
  <c r="T43" i="49"/>
  <c r="V41" i="49"/>
  <c r="T41" i="49"/>
  <c r="W41" i="49"/>
  <c r="W40" i="49"/>
  <c r="W38" i="49"/>
  <c r="T39" i="49"/>
  <c r="V37" i="49"/>
  <c r="W37" i="49"/>
  <c r="T37" i="49"/>
  <c r="W36" i="49"/>
  <c r="W35" i="49"/>
  <c r="V35" i="49"/>
  <c r="T35" i="49"/>
  <c r="V33" i="49"/>
  <c r="T33" i="49"/>
  <c r="W33" i="49"/>
  <c r="W32" i="49"/>
  <c r="W30" i="49"/>
  <c r="T31" i="49"/>
  <c r="V29" i="49"/>
  <c r="W29" i="49"/>
  <c r="T29" i="49"/>
  <c r="W28" i="49"/>
  <c r="W47" i="69" l="1"/>
  <c r="T28" i="69"/>
  <c r="W31" i="69"/>
  <c r="T34" i="69"/>
  <c r="T46" i="69"/>
  <c r="V50" i="69"/>
  <c r="T62" i="69"/>
  <c r="V66" i="69"/>
  <c r="T68" i="69"/>
  <c r="W71" i="69"/>
  <c r="T74" i="69"/>
  <c r="W75" i="69"/>
  <c r="W81" i="69"/>
  <c r="W82" i="69"/>
  <c r="T84" i="69"/>
  <c r="W87" i="69"/>
  <c r="T90" i="69"/>
  <c r="W25" i="69"/>
  <c r="W26" i="69"/>
  <c r="W27" i="69"/>
  <c r="V34" i="69"/>
  <c r="T36" i="69"/>
  <c r="T38" i="69"/>
  <c r="W39" i="69"/>
  <c r="W40" i="69"/>
  <c r="T42" i="69"/>
  <c r="W43" i="69"/>
  <c r="W45" i="69"/>
  <c r="W49" i="69"/>
  <c r="W50" i="69"/>
  <c r="T52" i="69"/>
  <c r="W55" i="69"/>
  <c r="W56" i="69"/>
  <c r="T58" i="69"/>
  <c r="W59" i="69"/>
  <c r="W61" i="69"/>
  <c r="W65" i="69"/>
  <c r="W66" i="69"/>
  <c r="W67" i="69"/>
  <c r="V74" i="69"/>
  <c r="W76" i="69"/>
  <c r="T86" i="69"/>
  <c r="V90" i="69"/>
  <c r="V28" i="69"/>
  <c r="W29" i="69"/>
  <c r="W33" i="69"/>
  <c r="W35" i="69"/>
  <c r="W44" i="69"/>
  <c r="W60" i="69"/>
  <c r="V68" i="69"/>
  <c r="W69" i="69"/>
  <c r="W79" i="69"/>
  <c r="W80" i="69"/>
  <c r="T82" i="69"/>
  <c r="W83" i="69"/>
  <c r="W85" i="69"/>
  <c r="W89" i="69"/>
  <c r="W90" i="69"/>
  <c r="V46" i="69"/>
  <c r="V54" i="69"/>
  <c r="V62" i="69"/>
  <c r="W30" i="69"/>
  <c r="V32" i="69"/>
  <c r="W38" i="69"/>
  <c r="V40" i="69"/>
  <c r="W46" i="69"/>
  <c r="V48" i="69"/>
  <c r="W54" i="69"/>
  <c r="V56" i="69"/>
  <c r="W62" i="69"/>
  <c r="V64" i="69"/>
  <c r="W70" i="69"/>
  <c r="V72" i="69"/>
  <c r="W78" i="69"/>
  <c r="V80" i="69"/>
  <c r="W86" i="69"/>
  <c r="V88" i="69"/>
  <c r="V30" i="69"/>
  <c r="V38" i="69"/>
  <c r="V70" i="69"/>
  <c r="V78" i="69"/>
  <c r="V86" i="69"/>
  <c r="V26" i="69"/>
  <c r="W87" i="68"/>
  <c r="T36" i="68"/>
  <c r="W41" i="68"/>
  <c r="W47" i="68"/>
  <c r="V48" i="68"/>
  <c r="V52" i="68"/>
  <c r="W56" i="68"/>
  <c r="V58" i="68"/>
  <c r="W61" i="68"/>
  <c r="T68" i="68"/>
  <c r="W73" i="68"/>
  <c r="W75" i="68"/>
  <c r="W79" i="68"/>
  <c r="V84" i="68"/>
  <c r="W88" i="68"/>
  <c r="V90" i="68"/>
  <c r="W93" i="68"/>
  <c r="T100" i="68"/>
  <c r="W55" i="68"/>
  <c r="W64" i="68"/>
  <c r="W96" i="68"/>
  <c r="W35" i="68"/>
  <c r="V40" i="68"/>
  <c r="V44" i="68"/>
  <c r="W53" i="68"/>
  <c r="V72" i="68"/>
  <c r="V76" i="68"/>
  <c r="W85" i="68"/>
  <c r="V36" i="68"/>
  <c r="W40" i="68"/>
  <c r="V42" i="68"/>
  <c r="W45" i="68"/>
  <c r="W57" i="68"/>
  <c r="W59" i="68"/>
  <c r="W63" i="68"/>
  <c r="V68" i="68"/>
  <c r="W72" i="68"/>
  <c r="V74" i="68"/>
  <c r="W77" i="68"/>
  <c r="T84" i="68"/>
  <c r="W89" i="68"/>
  <c r="W91" i="68"/>
  <c r="W95" i="68"/>
  <c r="V96" i="68"/>
  <c r="V100" i="68"/>
  <c r="W36" i="68"/>
  <c r="V38" i="68"/>
  <c r="T42" i="68"/>
  <c r="W44" i="68"/>
  <c r="V46" i="68"/>
  <c r="T50" i="68"/>
  <c r="W52" i="68"/>
  <c r="V54" i="68"/>
  <c r="T58" i="68"/>
  <c r="W60" i="68"/>
  <c r="V62" i="68"/>
  <c r="T66" i="68"/>
  <c r="W68" i="68"/>
  <c r="V70" i="68"/>
  <c r="T74" i="68"/>
  <c r="W76" i="68"/>
  <c r="V78" i="68"/>
  <c r="T82" i="68"/>
  <c r="W84" i="68"/>
  <c r="V86" i="68"/>
  <c r="T90" i="68"/>
  <c r="W92" i="68"/>
  <c r="V94" i="68"/>
  <c r="T98" i="68"/>
  <c r="W100" i="68"/>
  <c r="W38" i="68"/>
  <c r="W46" i="68"/>
  <c r="W54" i="68"/>
  <c r="W62" i="68"/>
  <c r="W70" i="68"/>
  <c r="W78" i="68"/>
  <c r="W86" i="68"/>
  <c r="W94" i="68"/>
  <c r="V34" i="68"/>
  <c r="T40" i="66"/>
  <c r="V44" i="66"/>
  <c r="T46" i="66"/>
  <c r="W49" i="66"/>
  <c r="T52" i="66"/>
  <c r="V62" i="66"/>
  <c r="W67" i="66"/>
  <c r="W68" i="66"/>
  <c r="T70" i="66"/>
  <c r="W73" i="66"/>
  <c r="T76" i="66"/>
  <c r="V86" i="66"/>
  <c r="W27" i="66"/>
  <c r="T30" i="66"/>
  <c r="W33" i="66"/>
  <c r="T36" i="66"/>
  <c r="W37" i="66"/>
  <c r="W43" i="66"/>
  <c r="W44" i="66"/>
  <c r="V52" i="66"/>
  <c r="T54" i="66"/>
  <c r="W57" i="66"/>
  <c r="T60" i="66"/>
  <c r="W62" i="66"/>
  <c r="T72" i="66"/>
  <c r="V76" i="66"/>
  <c r="T78" i="66"/>
  <c r="W81" i="66"/>
  <c r="W86" i="66"/>
  <c r="W28" i="66"/>
  <c r="T32" i="66"/>
  <c r="V36" i="66"/>
  <c r="W38" i="66"/>
  <c r="V46" i="66"/>
  <c r="W47" i="66"/>
  <c r="W51" i="66"/>
  <c r="W52" i="66"/>
  <c r="W53" i="66"/>
  <c r="T56" i="66"/>
  <c r="V60" i="66"/>
  <c r="T62" i="66"/>
  <c r="W65" i="66"/>
  <c r="W66" i="66"/>
  <c r="T68" i="66"/>
  <c r="W69" i="66"/>
  <c r="W71" i="66"/>
  <c r="W75" i="66"/>
  <c r="W76" i="66"/>
  <c r="W77" i="66"/>
  <c r="T86" i="66"/>
  <c r="T88" i="66"/>
  <c r="W89" i="66"/>
  <c r="W90" i="66"/>
  <c r="V48" i="66"/>
  <c r="V64" i="66"/>
  <c r="V88" i="66"/>
  <c r="V32" i="66"/>
  <c r="V40" i="66"/>
  <c r="V72" i="66"/>
  <c r="T84" i="66"/>
  <c r="W32" i="66"/>
  <c r="V34" i="66"/>
  <c r="W40" i="66"/>
  <c r="V42" i="66"/>
  <c r="W48" i="66"/>
  <c r="V50" i="66"/>
  <c r="W56" i="66"/>
  <c r="V58" i="66"/>
  <c r="W64" i="66"/>
  <c r="V66" i="66"/>
  <c r="W72" i="66"/>
  <c r="V74" i="66"/>
  <c r="W80" i="66"/>
  <c r="V82" i="66"/>
  <c r="W88" i="66"/>
  <c r="V90" i="66"/>
  <c r="V56" i="66"/>
  <c r="V80" i="66"/>
  <c r="T28" i="66"/>
  <c r="W33" i="65"/>
  <c r="V35" i="65"/>
  <c r="W41" i="65"/>
  <c r="V43" i="65"/>
  <c r="V51" i="65"/>
  <c r="U54" i="65"/>
  <c r="W54" i="65" s="1"/>
  <c r="V59" i="65"/>
  <c r="W65" i="65"/>
  <c r="V67" i="65"/>
  <c r="U70" i="65"/>
  <c r="W70" i="65" s="1"/>
  <c r="V75" i="65"/>
  <c r="V83" i="65"/>
  <c r="V91" i="65"/>
  <c r="V29" i="65"/>
  <c r="W35" i="65"/>
  <c r="V37" i="65"/>
  <c r="W43" i="65"/>
  <c r="V45" i="65"/>
  <c r="W51" i="65"/>
  <c r="V53" i="65"/>
  <c r="W59" i="65"/>
  <c r="V61" i="65"/>
  <c r="W67" i="65"/>
  <c r="V69" i="65"/>
  <c r="W75" i="65"/>
  <c r="V77" i="65"/>
  <c r="W83" i="65"/>
  <c r="V85" i="65"/>
  <c r="W91" i="65"/>
  <c r="V93" i="65"/>
  <c r="T27" i="65"/>
  <c r="W27" i="65"/>
  <c r="V27" i="65"/>
  <c r="V31" i="49"/>
  <c r="W34" i="49"/>
  <c r="V39" i="49"/>
  <c r="W42" i="49"/>
  <c r="V47" i="49"/>
  <c r="W50" i="49"/>
  <c r="V55" i="49"/>
  <c r="W31" i="49"/>
  <c r="W47" i="49"/>
  <c r="W55" i="49"/>
  <c r="W39" i="49"/>
  <c r="V21" i="109" l="1"/>
  <c r="W21" i="109"/>
  <c r="V22" i="109"/>
  <c r="W22" i="109"/>
  <c r="W26" i="109"/>
  <c r="T27" i="109"/>
  <c r="V27" i="109"/>
  <c r="W27" i="109"/>
  <c r="I9" i="108" l="1"/>
  <c r="H9" i="108"/>
  <c r="G9" i="108"/>
  <c r="F9" i="108"/>
  <c r="E9" i="108"/>
  <c r="D9" i="108"/>
  <c r="L7" i="107"/>
  <c r="K7" i="107"/>
  <c r="J7" i="107"/>
  <c r="I7" i="107"/>
  <c r="H7" i="107"/>
  <c r="G7" i="107"/>
  <c r="F7" i="107"/>
  <c r="E7" i="107"/>
  <c r="D7" i="107"/>
  <c r="L8" i="107" l="1"/>
  <c r="K9" i="108"/>
  <c r="F8" i="107"/>
  <c r="G8" i="107"/>
  <c r="K8" i="107"/>
  <c r="E8" i="107"/>
  <c r="I4" i="107"/>
  <c r="J9" i="108"/>
  <c r="I8" i="107"/>
  <c r="J8" i="107"/>
  <c r="W26" i="106" l="1"/>
  <c r="V26" i="106"/>
  <c r="T26" i="106"/>
  <c r="W25" i="106"/>
  <c r="V25" i="106"/>
  <c r="T25" i="106"/>
  <c r="W26" i="105"/>
  <c r="V26" i="105"/>
  <c r="T26" i="105"/>
  <c r="W25" i="105"/>
  <c r="V25" i="105"/>
  <c r="T25" i="105"/>
  <c r="V21" i="104" l="1"/>
  <c r="W21" i="104"/>
  <c r="V22" i="104"/>
  <c r="W22" i="104"/>
  <c r="V23" i="104"/>
  <c r="W23" i="104"/>
  <c r="W27" i="104"/>
  <c r="T28" i="104"/>
  <c r="V28" i="104"/>
  <c r="W28" i="104"/>
  <c r="V21" i="103"/>
  <c r="W21" i="103"/>
  <c r="V22" i="103"/>
  <c r="W22" i="103"/>
  <c r="V23" i="103"/>
  <c r="W23" i="103"/>
  <c r="W27" i="103"/>
  <c r="T28" i="103"/>
  <c r="V28" i="103"/>
  <c r="W28" i="103"/>
  <c r="V21" i="102"/>
  <c r="W21" i="102"/>
  <c r="V22" i="102"/>
  <c r="W22" i="102"/>
  <c r="V23" i="102"/>
  <c r="W23" i="102"/>
  <c r="W27" i="102"/>
  <c r="T28" i="102"/>
  <c r="V28" i="102"/>
  <c r="W28" i="102"/>
  <c r="V21" i="101"/>
  <c r="W21" i="101"/>
  <c r="V22" i="101"/>
  <c r="W22" i="101"/>
  <c r="V23" i="101"/>
  <c r="W23" i="101"/>
  <c r="W27" i="101"/>
  <c r="T28" i="101"/>
  <c r="V28" i="101"/>
  <c r="W28" i="101"/>
  <c r="V21" i="100"/>
  <c r="W21" i="100"/>
  <c r="V22" i="100"/>
  <c r="W22" i="100"/>
  <c r="V23" i="100"/>
  <c r="W23" i="100"/>
  <c r="W27" i="100"/>
  <c r="T28" i="100"/>
  <c r="V28" i="100"/>
  <c r="W28" i="100"/>
  <c r="V21" i="99"/>
  <c r="W21" i="99"/>
  <c r="V22" i="99"/>
  <c r="W22" i="99"/>
  <c r="V23" i="99"/>
  <c r="W23" i="99"/>
  <c r="W27" i="99"/>
  <c r="T28" i="99"/>
  <c r="V28" i="99"/>
  <c r="W28" i="99"/>
  <c r="V21" i="98"/>
  <c r="W21" i="98"/>
  <c r="V22" i="98"/>
  <c r="W22" i="98"/>
  <c r="V23" i="98"/>
  <c r="W23" i="98"/>
  <c r="W27" i="98"/>
  <c r="T28" i="98"/>
  <c r="V28" i="98"/>
  <c r="W28" i="98"/>
  <c r="V21" i="97"/>
  <c r="W21" i="97"/>
  <c r="V22" i="97"/>
  <c r="W22" i="97"/>
  <c r="V23" i="97"/>
  <c r="W23" i="97"/>
  <c r="W27" i="97"/>
  <c r="T28" i="97"/>
  <c r="V28" i="97"/>
  <c r="W28" i="97"/>
  <c r="V21" i="96"/>
  <c r="W21" i="96"/>
  <c r="V22" i="96"/>
  <c r="W22" i="96"/>
  <c r="V23" i="96"/>
  <c r="W23" i="96"/>
  <c r="W27" i="96"/>
  <c r="T28" i="96"/>
  <c r="V28" i="96"/>
  <c r="W28" i="96"/>
  <c r="V21" i="95"/>
  <c r="W21" i="95"/>
  <c r="V22" i="95"/>
  <c r="W22" i="95"/>
  <c r="V23" i="95"/>
  <c r="W23" i="95"/>
  <c r="W27" i="95"/>
  <c r="T28" i="95"/>
  <c r="V28" i="95"/>
  <c r="W28" i="95"/>
  <c r="V21" i="94"/>
  <c r="W21" i="94"/>
  <c r="V22" i="94"/>
  <c r="W22" i="94"/>
  <c r="V23" i="94"/>
  <c r="W23" i="94"/>
  <c r="W27" i="94"/>
  <c r="T28" i="94"/>
  <c r="V28" i="94"/>
  <c r="W28" i="94"/>
  <c r="V21" i="93"/>
  <c r="W21" i="93"/>
  <c r="V22" i="93"/>
  <c r="W22" i="93"/>
  <c r="V23" i="93"/>
  <c r="W23" i="93"/>
  <c r="W27" i="93"/>
  <c r="T28" i="93"/>
  <c r="V28" i="93"/>
  <c r="W28" i="93"/>
  <c r="V21" i="92"/>
  <c r="W21" i="92"/>
  <c r="W25" i="92"/>
  <c r="T26" i="92"/>
  <c r="V26" i="92"/>
  <c r="W26" i="92"/>
  <c r="V21" i="91"/>
  <c r="W21" i="91"/>
  <c r="V22" i="91"/>
  <c r="W22" i="91"/>
  <c r="V23" i="91"/>
  <c r="W23" i="91"/>
  <c r="V24" i="91"/>
  <c r="W24" i="91"/>
  <c r="V25" i="91"/>
  <c r="W25" i="91"/>
  <c r="V26" i="91"/>
  <c r="W26" i="91"/>
  <c r="V27" i="91"/>
  <c r="W27" i="91"/>
  <c r="V28" i="91"/>
  <c r="W28" i="91"/>
  <c r="V29" i="91"/>
  <c r="W29" i="91"/>
  <c r="W33" i="91"/>
  <c r="T34" i="91"/>
  <c r="V34" i="91"/>
  <c r="W34" i="91"/>
  <c r="V21" i="90"/>
  <c r="W21" i="90"/>
  <c r="V22" i="90"/>
  <c r="W22" i="90"/>
  <c r="W26" i="90"/>
  <c r="T27" i="90"/>
  <c r="V27" i="90"/>
  <c r="W27" i="90"/>
  <c r="V21" i="89"/>
  <c r="W21" i="89"/>
  <c r="V22" i="89"/>
  <c r="W22" i="89"/>
  <c r="V23" i="89"/>
  <c r="W23" i="89"/>
  <c r="W27" i="89"/>
  <c r="T28" i="89"/>
  <c r="V28" i="89"/>
  <c r="W28" i="89"/>
  <c r="V21" i="88"/>
  <c r="W21" i="88"/>
  <c r="V22" i="88"/>
  <c r="W22" i="88"/>
  <c r="V23" i="88"/>
  <c r="W23" i="88"/>
  <c r="V24" i="88"/>
  <c r="W24" i="88"/>
  <c r="V25" i="88"/>
  <c r="W25" i="88"/>
  <c r="W29" i="88"/>
  <c r="T30" i="88"/>
  <c r="V30" i="88"/>
  <c r="W30" i="88"/>
  <c r="V21" i="87"/>
  <c r="W21" i="87"/>
  <c r="W25" i="87"/>
  <c r="T26" i="87"/>
  <c r="V26" i="87"/>
  <c r="W26" i="87"/>
  <c r="V21" i="86"/>
  <c r="W21" i="86"/>
  <c r="V22" i="86"/>
  <c r="W22" i="86"/>
  <c r="W26" i="86"/>
  <c r="T27" i="86"/>
  <c r="V27" i="86"/>
  <c r="W27" i="86"/>
  <c r="W28" i="86"/>
  <c r="T29" i="86"/>
  <c r="V29" i="86"/>
  <c r="W29" i="86"/>
  <c r="V21" i="85"/>
  <c r="W21" i="85"/>
  <c r="W25" i="85"/>
  <c r="T26" i="85"/>
  <c r="V26" i="85"/>
  <c r="W26" i="85"/>
  <c r="V21" i="84"/>
  <c r="W21" i="84"/>
  <c r="V22" i="84"/>
  <c r="W22" i="84"/>
  <c r="V23" i="84"/>
  <c r="W23" i="84"/>
  <c r="W27" i="84"/>
  <c r="T28" i="84"/>
  <c r="V28" i="84"/>
  <c r="W28" i="84"/>
  <c r="V21" i="83"/>
  <c r="W21" i="83"/>
  <c r="V22" i="83"/>
  <c r="W22" i="83"/>
  <c r="W26" i="83"/>
  <c r="T27" i="83"/>
  <c r="V27" i="83"/>
  <c r="W27" i="83"/>
  <c r="V21" i="82"/>
  <c r="W21" i="82"/>
  <c r="V22" i="82"/>
  <c r="W22" i="82"/>
  <c r="V23" i="82"/>
  <c r="W23" i="82"/>
  <c r="V24" i="82"/>
  <c r="W24" i="82"/>
  <c r="V25" i="82"/>
  <c r="W25" i="82"/>
  <c r="V26" i="82"/>
  <c r="W26" i="82"/>
  <c r="V27" i="82"/>
  <c r="W27" i="82"/>
  <c r="V28" i="82"/>
  <c r="W28" i="82"/>
  <c r="V29" i="82"/>
  <c r="W29" i="82"/>
  <c r="V30" i="82"/>
  <c r="W30" i="82"/>
  <c r="W34" i="82"/>
  <c r="T35" i="82"/>
  <c r="V35" i="82"/>
  <c r="W35" i="82"/>
  <c r="V21" i="81"/>
  <c r="W21" i="81"/>
  <c r="V22" i="81"/>
  <c r="W22" i="81"/>
  <c r="V23" i="81"/>
  <c r="W23" i="81"/>
  <c r="V24" i="81"/>
  <c r="W24" i="81"/>
  <c r="V25" i="81"/>
  <c r="W25" i="81"/>
  <c r="W29" i="81"/>
  <c r="T30" i="81"/>
  <c r="V30" i="81"/>
  <c r="W30" i="81"/>
  <c r="V21" i="80"/>
  <c r="W21" i="80"/>
  <c r="V22" i="80"/>
  <c r="W22" i="80"/>
  <c r="V23" i="80"/>
  <c r="W23" i="80"/>
  <c r="V24" i="80"/>
  <c r="W24" i="80"/>
  <c r="W28" i="80"/>
  <c r="T29" i="80"/>
  <c r="V29" i="80"/>
  <c r="W29" i="80"/>
  <c r="W30" i="80"/>
  <c r="T31" i="80"/>
  <c r="V31" i="80"/>
  <c r="W31" i="80"/>
  <c r="V21" i="79"/>
  <c r="W21" i="79"/>
  <c r="V22" i="79"/>
  <c r="W22" i="79"/>
  <c r="V23" i="79"/>
  <c r="W23" i="79"/>
  <c r="V24" i="79"/>
  <c r="W24" i="79"/>
  <c r="W28" i="79"/>
  <c r="T29" i="79"/>
  <c r="V29" i="79"/>
  <c r="W29" i="79"/>
  <c r="W30" i="79"/>
  <c r="T31" i="79"/>
  <c r="V31" i="79"/>
  <c r="W31" i="79"/>
  <c r="V21" i="78"/>
  <c r="W21" i="78"/>
  <c r="V22" i="78"/>
  <c r="W22" i="78"/>
  <c r="V23" i="78"/>
  <c r="W23" i="78"/>
  <c r="W27" i="78"/>
  <c r="T28" i="78"/>
  <c r="V28" i="78"/>
  <c r="W28" i="78"/>
  <c r="V21" i="77" l="1"/>
  <c r="W21" i="77"/>
  <c r="V22" i="77"/>
  <c r="W22" i="77"/>
  <c r="V23" i="77"/>
  <c r="W23" i="77"/>
  <c r="V24" i="77"/>
  <c r="W24" i="77"/>
  <c r="V25" i="77"/>
  <c r="W25" i="77"/>
  <c r="V26" i="77"/>
  <c r="W26" i="77"/>
  <c r="W30" i="77"/>
  <c r="T31" i="77"/>
  <c r="V31" i="77"/>
  <c r="W31" i="77"/>
  <c r="V21" i="76"/>
  <c r="W21" i="76"/>
  <c r="V22" i="76"/>
  <c r="W22" i="76"/>
  <c r="V23" i="76"/>
  <c r="W23" i="76"/>
  <c r="W27" i="76"/>
  <c r="T28" i="76"/>
  <c r="V28" i="76"/>
  <c r="W28" i="76"/>
  <c r="V21" i="75"/>
  <c r="W21" i="75"/>
  <c r="V22" i="75"/>
  <c r="W22" i="75"/>
  <c r="V23" i="75"/>
  <c r="W23" i="75"/>
  <c r="W27" i="75"/>
  <c r="T28" i="75"/>
  <c r="V28" i="75"/>
  <c r="W28" i="75"/>
  <c r="V21" i="74"/>
  <c r="W21" i="74"/>
  <c r="W25" i="74"/>
  <c r="T26" i="74"/>
  <c r="V26" i="74"/>
  <c r="W26" i="74"/>
  <c r="V21" i="73"/>
  <c r="W21" i="73"/>
  <c r="V22" i="73"/>
  <c r="W22" i="73"/>
  <c r="W26" i="73"/>
  <c r="T27" i="73"/>
  <c r="V27" i="73"/>
  <c r="W27" i="73"/>
  <c r="V21" i="72"/>
  <c r="W21" i="72"/>
  <c r="V22" i="72"/>
  <c r="W22" i="72"/>
  <c r="W26" i="72"/>
  <c r="T27" i="72"/>
  <c r="V27" i="72"/>
  <c r="W27" i="72"/>
  <c r="V21" i="71"/>
  <c r="W21" i="71"/>
  <c r="V22" i="71"/>
  <c r="W22" i="71"/>
  <c r="W26" i="71"/>
  <c r="T27" i="71"/>
  <c r="V27" i="71"/>
  <c r="W27" i="71"/>
  <c r="V21" i="70"/>
  <c r="W21" i="70"/>
  <c r="V22" i="70"/>
  <c r="W22" i="70"/>
  <c r="V23" i="70"/>
  <c r="W23" i="70"/>
  <c r="V24" i="70"/>
  <c r="W24" i="70"/>
  <c r="V25" i="70"/>
  <c r="W25" i="70"/>
  <c r="V26" i="70"/>
  <c r="W26" i="70"/>
  <c r="V27" i="70"/>
  <c r="W27" i="70"/>
  <c r="W31" i="70"/>
  <c r="T32" i="70"/>
  <c r="V32" i="70"/>
  <c r="W32" i="70"/>
  <c r="V21" i="69"/>
  <c r="W21" i="69"/>
  <c r="V26" i="68"/>
  <c r="W26" i="68"/>
  <c r="V27" i="68"/>
  <c r="W27" i="68"/>
  <c r="V28" i="68"/>
  <c r="W28" i="68"/>
  <c r="V29" i="68"/>
  <c r="W29" i="68"/>
  <c r="V21" i="67"/>
  <c r="W21" i="67"/>
  <c r="V22" i="67"/>
  <c r="W22" i="67"/>
  <c r="W26" i="67"/>
  <c r="T27" i="67"/>
  <c r="V27" i="67"/>
  <c r="W27" i="67"/>
  <c r="V21" i="66"/>
  <c r="W21" i="66"/>
  <c r="V22" i="66"/>
  <c r="W22" i="66"/>
  <c r="V23" i="66"/>
  <c r="W23" i="66"/>
  <c r="V21" i="65"/>
  <c r="W21" i="65"/>
  <c r="V22" i="65"/>
  <c r="W22" i="65"/>
  <c r="V21" i="64"/>
  <c r="W21" i="64"/>
  <c r="W25" i="64"/>
  <c r="T26" i="64"/>
  <c r="V26" i="64"/>
  <c r="W26" i="64"/>
  <c r="V21" i="63"/>
  <c r="W21" i="63"/>
  <c r="W25" i="63"/>
  <c r="T26" i="63"/>
  <c r="V26" i="63"/>
  <c r="W26" i="63"/>
  <c r="V21" i="62"/>
  <c r="W21" i="62"/>
  <c r="V22" i="62"/>
  <c r="W22" i="62"/>
  <c r="W26" i="62"/>
  <c r="T27" i="62"/>
  <c r="V27" i="62"/>
  <c r="W27" i="62"/>
  <c r="V21" i="61"/>
  <c r="W21" i="61"/>
  <c r="W25" i="61"/>
  <c r="T26" i="61"/>
  <c r="V26" i="61"/>
  <c r="W26" i="61"/>
  <c r="V21" i="60"/>
  <c r="W21" i="60"/>
  <c r="V22" i="60"/>
  <c r="W22" i="60"/>
  <c r="V23" i="60"/>
  <c r="W23" i="60"/>
  <c r="V24" i="60"/>
  <c r="W24" i="60"/>
  <c r="V25" i="60"/>
  <c r="W25" i="60"/>
  <c r="V26" i="60"/>
  <c r="W26" i="60"/>
  <c r="V27" i="60"/>
  <c r="W27" i="60"/>
  <c r="W31" i="60"/>
  <c r="T32" i="60"/>
  <c r="V32" i="60"/>
  <c r="W32" i="60"/>
  <c r="W33" i="60"/>
  <c r="T34" i="60"/>
  <c r="V34" i="60"/>
  <c r="W34" i="60"/>
  <c r="W35" i="60"/>
  <c r="T36" i="60"/>
  <c r="V36" i="60"/>
  <c r="W36" i="60"/>
  <c r="V21" i="59"/>
  <c r="W21" i="59"/>
  <c r="V22" i="59"/>
  <c r="W22" i="59"/>
  <c r="W26" i="59"/>
  <c r="T27" i="59"/>
  <c r="V27" i="59"/>
  <c r="W27" i="59"/>
  <c r="V21" i="58"/>
  <c r="W21" i="58"/>
  <c r="V22" i="58"/>
  <c r="W22" i="58"/>
  <c r="V23" i="58"/>
  <c r="W23" i="58"/>
  <c r="W27" i="58"/>
  <c r="T28" i="58"/>
  <c r="V28" i="58"/>
  <c r="W28" i="58"/>
  <c r="V21" i="57"/>
  <c r="W21" i="57"/>
  <c r="V22" i="57"/>
  <c r="W22" i="57"/>
  <c r="V23" i="57"/>
  <c r="W23" i="57"/>
  <c r="V24" i="57"/>
  <c r="W24" i="57"/>
  <c r="W28" i="57"/>
  <c r="T29" i="57"/>
  <c r="V29" i="57"/>
  <c r="W29" i="57"/>
  <c r="V21" i="56"/>
  <c r="W21" i="56"/>
  <c r="V22" i="56"/>
  <c r="W22" i="56"/>
  <c r="V23" i="56"/>
  <c r="W23" i="56"/>
  <c r="V24" i="56"/>
  <c r="W24" i="56"/>
  <c r="V25" i="56"/>
  <c r="W25" i="56"/>
  <c r="V26" i="56"/>
  <c r="W26" i="56"/>
  <c r="V27" i="56"/>
  <c r="W27" i="56"/>
  <c r="W31" i="56"/>
  <c r="T32" i="56"/>
  <c r="V32" i="56"/>
  <c r="W32" i="56"/>
  <c r="W33" i="56"/>
  <c r="T34" i="56"/>
  <c r="V34" i="56"/>
  <c r="W34" i="56"/>
  <c r="W35" i="56"/>
  <c r="T36" i="56"/>
  <c r="V36" i="56"/>
  <c r="W36" i="56"/>
  <c r="V21" i="55"/>
  <c r="W21" i="55"/>
  <c r="V22" i="55"/>
  <c r="W22" i="55"/>
  <c r="V23" i="55"/>
  <c r="W23" i="55"/>
  <c r="V24" i="55"/>
  <c r="W24" i="55"/>
  <c r="V25" i="55"/>
  <c r="W25" i="55"/>
  <c r="W29" i="55"/>
  <c r="T30" i="55"/>
  <c r="V30" i="55"/>
  <c r="W30" i="55"/>
  <c r="V21" i="54"/>
  <c r="W21" i="54"/>
  <c r="W25" i="54"/>
  <c r="T26" i="54"/>
  <c r="V26" i="54"/>
  <c r="W26" i="54"/>
  <c r="V21" i="53"/>
  <c r="W21" i="53"/>
  <c r="V22" i="53"/>
  <c r="W22" i="53"/>
  <c r="V23" i="53"/>
  <c r="W23" i="53"/>
  <c r="V24" i="53"/>
  <c r="W24" i="53"/>
  <c r="V25" i="53"/>
  <c r="W25" i="53"/>
  <c r="V26" i="53"/>
  <c r="W26" i="53"/>
  <c r="V27" i="53"/>
  <c r="W27" i="53"/>
  <c r="V28" i="53"/>
  <c r="W28" i="53"/>
  <c r="V29" i="53"/>
  <c r="W29" i="53"/>
  <c r="V30" i="53"/>
  <c r="W30" i="53"/>
  <c r="W34" i="53"/>
  <c r="T35" i="53"/>
  <c r="V35" i="53"/>
  <c r="W35" i="53"/>
  <c r="W36" i="53"/>
  <c r="T37" i="53"/>
  <c r="V37" i="53"/>
  <c r="W37" i="53"/>
  <c r="V21" i="52"/>
  <c r="W21" i="52"/>
  <c r="V22" i="52"/>
  <c r="W22" i="52"/>
  <c r="V23" i="52"/>
  <c r="W23" i="52"/>
  <c r="V24" i="52"/>
  <c r="W24" i="52"/>
  <c r="W28" i="52"/>
  <c r="T29" i="52"/>
  <c r="V29" i="52"/>
  <c r="W29" i="52"/>
  <c r="W30" i="52"/>
  <c r="T31" i="52"/>
  <c r="V31" i="52"/>
  <c r="W31" i="52"/>
  <c r="V21" i="51"/>
  <c r="W21" i="51"/>
  <c r="V22" i="51"/>
  <c r="W22" i="51"/>
  <c r="V23" i="51"/>
  <c r="W23" i="51"/>
  <c r="V24" i="51"/>
  <c r="W24" i="51"/>
  <c r="V25" i="51"/>
  <c r="W25" i="51"/>
  <c r="V26" i="51"/>
  <c r="W26" i="51"/>
  <c r="V27" i="51"/>
  <c r="W27" i="51"/>
  <c r="V28" i="51"/>
  <c r="W28" i="51"/>
  <c r="V29" i="51"/>
  <c r="W29" i="51"/>
  <c r="V30" i="51"/>
  <c r="W30" i="51"/>
  <c r="V31" i="51"/>
  <c r="W31" i="51"/>
  <c r="V32" i="51"/>
  <c r="W32" i="51"/>
  <c r="W36" i="51"/>
  <c r="T37" i="51"/>
  <c r="V37" i="51"/>
  <c r="W37" i="51"/>
  <c r="W38" i="51"/>
  <c r="T39" i="51"/>
  <c r="V39" i="51"/>
  <c r="W39" i="51"/>
  <c r="V21" i="50"/>
  <c r="W21" i="50"/>
  <c r="W25" i="50"/>
  <c r="T26" i="50"/>
  <c r="V26" i="50"/>
  <c r="W26" i="50"/>
  <c r="V21" i="49"/>
  <c r="W21" i="49"/>
  <c r="V22" i="49"/>
  <c r="W22" i="49"/>
  <c r="W26" i="49"/>
  <c r="T27" i="49"/>
  <c r="V27" i="49"/>
  <c r="W27" i="49"/>
  <c r="V21" i="48"/>
  <c r="W21" i="48"/>
  <c r="V22" i="48"/>
  <c r="W22" i="48"/>
  <c r="V23" i="48"/>
  <c r="W23" i="48"/>
  <c r="V24" i="48"/>
  <c r="W24" i="48"/>
  <c r="W28" i="48"/>
  <c r="T29" i="48"/>
  <c r="V29" i="48"/>
  <c r="W29" i="48"/>
  <c r="V21" i="47"/>
  <c r="W21" i="47"/>
  <c r="W25" i="47"/>
  <c r="T26" i="47"/>
  <c r="V26" i="47"/>
  <c r="W26" i="47"/>
  <c r="V21" i="45"/>
  <c r="W21" i="45"/>
  <c r="V22" i="45"/>
  <c r="W22" i="45"/>
  <c r="V23" i="45"/>
  <c r="W23" i="45"/>
  <c r="W27" i="45"/>
  <c r="T28" i="45"/>
  <c r="V28" i="45"/>
  <c r="W28" i="45"/>
  <c r="W29" i="45"/>
  <c r="T30" i="45"/>
  <c r="V30" i="45"/>
  <c r="W30" i="45"/>
  <c r="V21" i="44"/>
  <c r="W21" i="44"/>
  <c r="V22" i="44"/>
  <c r="W22" i="44"/>
  <c r="V23" i="44"/>
  <c r="W23" i="44"/>
  <c r="V24" i="44"/>
  <c r="W24" i="44"/>
  <c r="W28" i="44"/>
  <c r="T29" i="44"/>
  <c r="V29" i="44"/>
  <c r="W29" i="44"/>
  <c r="V21" i="43"/>
  <c r="W21" i="43"/>
  <c r="V22" i="43"/>
  <c r="W22" i="43"/>
  <c r="W26" i="43"/>
  <c r="T27" i="43"/>
  <c r="V27" i="43"/>
  <c r="W27" i="43"/>
  <c r="V21" i="42" l="1"/>
  <c r="W21" i="42"/>
  <c r="V22" i="42"/>
  <c r="W22" i="42"/>
  <c r="V23" i="42"/>
  <c r="W23" i="42"/>
  <c r="V24" i="42"/>
  <c r="W24" i="42"/>
  <c r="W28" i="42"/>
  <c r="T29" i="42"/>
  <c r="V29" i="42"/>
  <c r="W29" i="42"/>
  <c r="V21" i="41"/>
  <c r="W21" i="41"/>
  <c r="W25" i="41"/>
  <c r="T26" i="41"/>
  <c r="V26" i="41"/>
  <c r="W26" i="41"/>
  <c r="V21" i="40"/>
  <c r="W21" i="40"/>
  <c r="W25" i="40"/>
  <c r="T26" i="40"/>
  <c r="V26" i="40"/>
  <c r="W26" i="40"/>
  <c r="V21" i="39"/>
  <c r="W21" i="39"/>
  <c r="V22" i="39"/>
  <c r="W22" i="39"/>
  <c r="V23" i="39"/>
  <c r="W23" i="39"/>
  <c r="W27" i="39"/>
  <c r="T28" i="39"/>
  <c r="V28" i="39"/>
  <c r="W28" i="39"/>
  <c r="V21" i="38"/>
  <c r="W21" i="38"/>
  <c r="V22" i="38"/>
  <c r="W22" i="38"/>
  <c r="V23" i="38"/>
  <c r="W23" i="38"/>
  <c r="V24" i="38"/>
  <c r="W24" i="38"/>
  <c r="V25" i="38"/>
  <c r="W25" i="38"/>
  <c r="V26" i="38"/>
  <c r="W26" i="38"/>
  <c r="V27" i="38"/>
  <c r="W27" i="38"/>
  <c r="W31" i="38"/>
  <c r="T32" i="38"/>
  <c r="V32" i="38"/>
  <c r="W32" i="38"/>
  <c r="W33" i="38"/>
  <c r="T34" i="38"/>
  <c r="V34" i="38"/>
  <c r="W34" i="38"/>
  <c r="V21" i="37"/>
  <c r="W21" i="37"/>
  <c r="W25" i="37"/>
  <c r="T26" i="37"/>
  <c r="V26" i="37"/>
  <c r="W26" i="37"/>
  <c r="V21" i="36"/>
  <c r="W21" i="36"/>
  <c r="W25" i="36"/>
  <c r="T26" i="36"/>
  <c r="V26" i="36"/>
  <c r="W26" i="36"/>
  <c r="V22" i="35"/>
  <c r="W22" i="35"/>
  <c r="V23" i="35"/>
  <c r="W23" i="35"/>
  <c r="V24" i="35"/>
  <c r="W24" i="35"/>
  <c r="V25" i="35"/>
  <c r="W25" i="35"/>
  <c r="V26" i="35"/>
  <c r="W26" i="35"/>
  <c r="V27" i="35"/>
  <c r="W27" i="35"/>
  <c r="V28" i="35"/>
  <c r="W28" i="35"/>
  <c r="V29" i="35"/>
  <c r="W29" i="35"/>
  <c r="V30" i="35"/>
  <c r="W30" i="35"/>
  <c r="V31" i="35"/>
  <c r="W31" i="35"/>
  <c r="V32" i="35"/>
  <c r="W32" i="35"/>
  <c r="V33" i="35"/>
  <c r="W33" i="35"/>
  <c r="V34" i="35"/>
  <c r="W34" i="35"/>
  <c r="V35" i="35"/>
  <c r="W35" i="35"/>
  <c r="V36" i="35"/>
  <c r="W36" i="35"/>
  <c r="V37" i="35"/>
  <c r="W37" i="35"/>
  <c r="V38" i="35"/>
  <c r="W38" i="35"/>
  <c r="V39" i="35"/>
  <c r="W39" i="35"/>
  <c r="V40" i="35"/>
  <c r="W40" i="35"/>
  <c r="V41" i="35"/>
  <c r="W41" i="35"/>
  <c r="V42" i="35"/>
  <c r="W42" i="35"/>
  <c r="V43" i="35"/>
  <c r="W43" i="35"/>
  <c r="V44" i="35"/>
  <c r="W44" i="35"/>
  <c r="V45" i="35"/>
  <c r="W45" i="35"/>
  <c r="V46" i="35"/>
  <c r="W46" i="35"/>
  <c r="V47" i="35"/>
  <c r="W47" i="35"/>
  <c r="V48" i="35"/>
  <c r="W48" i="35"/>
  <c r="V49" i="35"/>
  <c r="W49" i="35"/>
  <c r="V50" i="35"/>
  <c r="W50" i="35"/>
  <c r="V51" i="35"/>
  <c r="W51" i="35"/>
  <c r="V52" i="35"/>
  <c r="W52" i="35"/>
  <c r="V53" i="35"/>
  <c r="W53" i="35"/>
  <c r="V54" i="35"/>
  <c r="W54" i="35"/>
  <c r="V55" i="35"/>
  <c r="W55" i="35"/>
  <c r="V56" i="35"/>
  <c r="W56" i="35"/>
  <c r="V57" i="35"/>
  <c r="W57" i="35"/>
  <c r="V58" i="35"/>
  <c r="W58" i="35"/>
  <c r="V59" i="35"/>
  <c r="W59" i="35"/>
  <c r="V60" i="35"/>
  <c r="W60" i="35"/>
  <c r="V61" i="35"/>
  <c r="W61" i="35"/>
  <c r="V62" i="35"/>
  <c r="W62" i="35"/>
  <c r="W66" i="35"/>
  <c r="T67" i="35"/>
  <c r="V67" i="35"/>
  <c r="W67" i="35"/>
  <c r="W68" i="35"/>
  <c r="T69" i="35"/>
  <c r="V69" i="35"/>
  <c r="W69" i="35"/>
  <c r="W70" i="35"/>
  <c r="T71" i="35"/>
  <c r="V71" i="35"/>
  <c r="W71" i="35"/>
  <c r="W72" i="35"/>
  <c r="T73" i="35"/>
  <c r="V73" i="35"/>
  <c r="W73" i="35"/>
  <c r="W74" i="35"/>
  <c r="T75" i="35"/>
  <c r="V75" i="35"/>
  <c r="W75" i="35"/>
  <c r="W76" i="35"/>
  <c r="T77" i="35"/>
  <c r="V77" i="35"/>
  <c r="W77" i="35"/>
  <c r="V21" i="34"/>
  <c r="W21" i="34"/>
  <c r="V22" i="34"/>
  <c r="W22" i="34"/>
  <c r="W26" i="34"/>
  <c r="T27" i="34"/>
  <c r="V27" i="34"/>
  <c r="W27" i="34"/>
  <c r="V22" i="33"/>
  <c r="W22" i="33"/>
  <c r="V23" i="33"/>
  <c r="W23" i="33"/>
  <c r="V24" i="33"/>
  <c r="W24" i="33"/>
  <c r="V25" i="33"/>
  <c r="W25" i="33"/>
  <c r="V26" i="33"/>
  <c r="W26" i="33"/>
  <c r="V27" i="33"/>
  <c r="W27" i="33"/>
  <c r="V28" i="33"/>
  <c r="W28" i="33"/>
  <c r="V29" i="33"/>
  <c r="W29" i="33"/>
  <c r="V30" i="33"/>
  <c r="W30" i="33"/>
  <c r="V31" i="33"/>
  <c r="W31" i="33"/>
  <c r="V32" i="33"/>
  <c r="W32" i="33"/>
  <c r="W36" i="33"/>
  <c r="T37" i="33"/>
  <c r="V37" i="33"/>
  <c r="W37" i="33"/>
  <c r="W38" i="33"/>
  <c r="T39" i="33"/>
  <c r="V39" i="33"/>
  <c r="W39" i="33"/>
  <c r="W40" i="33"/>
  <c r="T41" i="33"/>
  <c r="V41" i="33"/>
  <c r="W41" i="33"/>
  <c r="W42" i="33"/>
  <c r="T43" i="33"/>
  <c r="V43" i="33"/>
  <c r="W43" i="33"/>
  <c r="W44" i="33"/>
  <c r="T45" i="33"/>
  <c r="V45" i="33"/>
  <c r="W45" i="33"/>
  <c r="V21" i="32"/>
  <c r="W21" i="32"/>
  <c r="W25" i="32"/>
  <c r="T26" i="32"/>
  <c r="V26" i="32"/>
  <c r="W26" i="32"/>
  <c r="V21" i="31"/>
  <c r="W21" i="31"/>
  <c r="W25" i="31"/>
  <c r="T26" i="31"/>
  <c r="V26" i="31"/>
  <c r="W26" i="31"/>
  <c r="V21" i="30"/>
  <c r="W21" i="30"/>
  <c r="W25" i="30"/>
  <c r="T26" i="30"/>
  <c r="V26" i="30"/>
  <c r="W26" i="30"/>
  <c r="V21" i="29"/>
  <c r="W21" i="29"/>
  <c r="W25" i="29"/>
  <c r="T26" i="29"/>
  <c r="V26" i="29"/>
  <c r="W26" i="29"/>
  <c r="V21" i="28"/>
  <c r="W21" i="28"/>
  <c r="V22" i="28"/>
  <c r="W22" i="28"/>
  <c r="V23" i="28"/>
  <c r="W23" i="28"/>
  <c r="W27" i="28"/>
  <c r="T28" i="28"/>
  <c r="V28" i="28"/>
  <c r="W28" i="28"/>
  <c r="V24" i="27"/>
  <c r="W24" i="27"/>
  <c r="V25" i="27"/>
  <c r="W25" i="27"/>
  <c r="V26" i="27"/>
  <c r="W26" i="27"/>
  <c r="V27" i="27"/>
  <c r="W27" i="27"/>
  <c r="V28" i="27"/>
  <c r="W28" i="27"/>
  <c r="V29" i="27"/>
  <c r="W29" i="27"/>
  <c r="V30" i="27"/>
  <c r="W30" i="27"/>
  <c r="V31" i="27"/>
  <c r="W31" i="27"/>
  <c r="V32" i="27"/>
  <c r="W32" i="27"/>
  <c r="V33" i="27"/>
  <c r="W33" i="27"/>
  <c r="V34" i="27"/>
  <c r="W34" i="27"/>
  <c r="V35" i="27"/>
  <c r="W35" i="27"/>
  <c r="V36" i="27"/>
  <c r="W36" i="27"/>
  <c r="V37" i="27"/>
  <c r="W37" i="27"/>
  <c r="V38" i="27"/>
  <c r="W38" i="27"/>
  <c r="V39" i="27"/>
  <c r="W39" i="27"/>
  <c r="V40" i="27"/>
  <c r="W40" i="27"/>
  <c r="V41" i="27"/>
  <c r="W41" i="27"/>
  <c r="W45" i="27"/>
  <c r="T46" i="27"/>
  <c r="V46" i="27"/>
  <c r="W46" i="27"/>
  <c r="W47" i="27"/>
  <c r="T48" i="27"/>
  <c r="V48" i="27"/>
  <c r="W48" i="27"/>
  <c r="W49" i="27"/>
  <c r="T50" i="27"/>
  <c r="V50" i="27"/>
  <c r="W50" i="27"/>
  <c r="W51" i="27"/>
  <c r="T52" i="27"/>
  <c r="V52" i="27"/>
  <c r="W52" i="27"/>
  <c r="W53" i="27"/>
  <c r="T54" i="27"/>
  <c r="V54" i="27"/>
  <c r="W54" i="27"/>
  <c r="W55" i="27"/>
  <c r="T56" i="27"/>
  <c r="V56" i="27"/>
  <c r="W56" i="27"/>
  <c r="V22" i="26"/>
  <c r="W22" i="26"/>
  <c r="V23" i="26"/>
  <c r="W23" i="26"/>
  <c r="V24" i="26"/>
  <c r="W24" i="26"/>
  <c r="V25" i="26"/>
  <c r="W25" i="26"/>
  <c r="V26" i="26"/>
  <c r="W26" i="26"/>
  <c r="V27" i="26"/>
  <c r="W27" i="26"/>
  <c r="V28" i="26"/>
  <c r="W28" i="26"/>
  <c r="W32" i="26"/>
  <c r="T33" i="26"/>
  <c r="V33" i="26"/>
  <c r="W33" i="26"/>
  <c r="W34" i="26"/>
  <c r="T35" i="26"/>
  <c r="V35" i="26"/>
  <c r="W35" i="26"/>
  <c r="W36" i="26"/>
  <c r="T37" i="26"/>
  <c r="V37" i="26"/>
  <c r="W37" i="26"/>
  <c r="W38" i="26"/>
  <c r="T39" i="26"/>
  <c r="V39" i="26"/>
  <c r="W39" i="26"/>
  <c r="V21" i="25"/>
  <c r="W21" i="25"/>
  <c r="V22" i="25"/>
  <c r="W22" i="25"/>
  <c r="V23" i="25"/>
  <c r="W23" i="25"/>
  <c r="V24" i="25"/>
  <c r="W24" i="25"/>
  <c r="V25" i="25"/>
  <c r="W25" i="25"/>
  <c r="V26" i="25"/>
  <c r="W26" i="25"/>
  <c r="V27" i="25"/>
  <c r="W27" i="25"/>
  <c r="W31" i="25"/>
  <c r="T32" i="25"/>
  <c r="V32" i="25"/>
  <c r="W32" i="25"/>
  <c r="W33" i="25"/>
  <c r="T34" i="25"/>
  <c r="V34" i="25"/>
  <c r="W34" i="25"/>
  <c r="W35" i="25"/>
  <c r="T36" i="25"/>
  <c r="V36" i="25"/>
  <c r="W36" i="25"/>
  <c r="V21" i="24"/>
  <c r="W21" i="24"/>
  <c r="W25" i="24"/>
  <c r="T26" i="24"/>
  <c r="V26" i="24"/>
  <c r="W26" i="24"/>
  <c r="V21" i="23"/>
  <c r="W21" i="23"/>
  <c r="V22" i="23"/>
  <c r="W22" i="23"/>
  <c r="V23" i="23"/>
  <c r="W23" i="23"/>
  <c r="V24" i="23"/>
  <c r="W24" i="23"/>
  <c r="V25" i="23"/>
  <c r="W25" i="23"/>
  <c r="V26" i="23"/>
  <c r="W26" i="23"/>
  <c r="V27" i="23"/>
  <c r="W27" i="23"/>
  <c r="V28" i="23"/>
  <c r="W28" i="23"/>
  <c r="V29" i="23"/>
  <c r="W29" i="23"/>
  <c r="V30" i="23"/>
  <c r="W30" i="23"/>
  <c r="V31" i="23"/>
  <c r="W31" i="23"/>
  <c r="V32" i="23"/>
  <c r="W32" i="23"/>
  <c r="W36" i="23"/>
  <c r="T37" i="23"/>
  <c r="V37" i="23"/>
  <c r="W37" i="23"/>
  <c r="V21" i="22"/>
  <c r="W21" i="22"/>
  <c r="W25" i="22"/>
  <c r="T26" i="22"/>
  <c r="V26" i="22"/>
  <c r="W26" i="22"/>
  <c r="V21" i="21"/>
  <c r="W21" i="21"/>
  <c r="V22" i="21"/>
  <c r="W22" i="21"/>
  <c r="W26" i="21"/>
  <c r="T27" i="21"/>
  <c r="V27" i="21"/>
  <c r="W27" i="21"/>
  <c r="W28" i="21"/>
  <c r="T29" i="21"/>
  <c r="V29" i="21"/>
  <c r="W29" i="21"/>
  <c r="V21" i="20"/>
  <c r="W21" i="20"/>
  <c r="V22" i="20"/>
  <c r="W22" i="20"/>
  <c r="V23" i="20"/>
  <c r="W23" i="20"/>
  <c r="V24" i="20"/>
  <c r="W24" i="20"/>
  <c r="W28" i="20"/>
  <c r="T29" i="20"/>
  <c r="V29" i="20"/>
  <c r="W29" i="20"/>
  <c r="W30" i="20"/>
  <c r="T31" i="20"/>
  <c r="V31" i="20"/>
  <c r="W31" i="20"/>
  <c r="W32" i="20"/>
  <c r="T33" i="20"/>
  <c r="V33" i="20"/>
  <c r="W33" i="20"/>
  <c r="V21" i="19"/>
  <c r="W21" i="19"/>
  <c r="W25" i="19"/>
  <c r="T26" i="19"/>
  <c r="V26" i="19"/>
  <c r="W26" i="19"/>
  <c r="V21" i="18"/>
  <c r="W21" i="18"/>
  <c r="V22" i="18"/>
  <c r="W22" i="18"/>
  <c r="W26" i="18"/>
  <c r="T27" i="18"/>
  <c r="V27" i="18"/>
  <c r="W27" i="18"/>
  <c r="W28" i="18"/>
  <c r="T29" i="18"/>
  <c r="V29" i="18"/>
  <c r="W29" i="18"/>
  <c r="V21" i="17"/>
  <c r="W21" i="17"/>
  <c r="W25" i="17"/>
  <c r="T26" i="17"/>
  <c r="V26" i="17"/>
  <c r="W26" i="17"/>
  <c r="V21" i="16"/>
  <c r="W21" i="16"/>
  <c r="W25" i="16"/>
  <c r="T26" i="16"/>
  <c r="V26" i="16"/>
  <c r="W26" i="16"/>
  <c r="V21" i="15"/>
  <c r="W21" i="15"/>
  <c r="V22" i="15"/>
  <c r="W22" i="15"/>
  <c r="V23" i="15"/>
  <c r="W23" i="15"/>
  <c r="W27" i="15"/>
  <c r="T28" i="15"/>
  <c r="V28" i="15"/>
  <c r="W28" i="15"/>
  <c r="V22" i="14" l="1"/>
  <c r="W22" i="14"/>
  <c r="V23" i="14"/>
  <c r="W23" i="14"/>
  <c r="V24" i="14"/>
  <c r="W24" i="14"/>
  <c r="V25" i="14"/>
  <c r="W25" i="14"/>
  <c r="V26" i="14"/>
  <c r="W26" i="14"/>
  <c r="V27" i="14"/>
  <c r="W27" i="14"/>
  <c r="V28" i="14"/>
  <c r="W28" i="14"/>
  <c r="W32" i="14"/>
  <c r="T33" i="14"/>
  <c r="V33" i="14"/>
  <c r="W33" i="14"/>
  <c r="W34" i="14"/>
  <c r="T35" i="14"/>
  <c r="V35" i="14"/>
  <c r="W35" i="14"/>
  <c r="W36" i="14"/>
  <c r="T37" i="14"/>
  <c r="V37" i="14"/>
  <c r="W37" i="14"/>
  <c r="W38" i="14"/>
  <c r="T39" i="14"/>
  <c r="V39" i="14"/>
  <c r="W39" i="14"/>
  <c r="V21" i="13"/>
  <c r="W21" i="13"/>
  <c r="W25" i="13"/>
  <c r="T26" i="13"/>
  <c r="V26" i="13"/>
  <c r="W26" i="13"/>
  <c r="V23" i="12"/>
  <c r="W23" i="12"/>
  <c r="V24" i="12"/>
  <c r="W24" i="12"/>
  <c r="V25" i="12"/>
  <c r="W25" i="12"/>
  <c r="V26" i="12"/>
  <c r="W26" i="12"/>
  <c r="V27" i="12"/>
  <c r="W27" i="12"/>
  <c r="V28" i="12"/>
  <c r="W28" i="12"/>
  <c r="V29" i="12"/>
  <c r="W29" i="12"/>
  <c r="V30" i="12"/>
  <c r="W30" i="12"/>
  <c r="V31" i="12"/>
  <c r="W31" i="12"/>
  <c r="W35" i="12"/>
  <c r="T36" i="12"/>
  <c r="V36" i="12"/>
  <c r="W36" i="12"/>
  <c r="W37" i="12"/>
  <c r="T38" i="12"/>
  <c r="V38" i="12"/>
  <c r="W38" i="12"/>
  <c r="W39" i="12"/>
  <c r="T40" i="12"/>
  <c r="V40" i="12"/>
  <c r="W40" i="12"/>
  <c r="W41" i="12"/>
  <c r="T42" i="12"/>
  <c r="V42" i="12"/>
  <c r="W42" i="12"/>
  <c r="W43" i="12"/>
  <c r="T44" i="12"/>
  <c r="V44" i="12"/>
  <c r="W44" i="12"/>
  <c r="V21" i="11"/>
  <c r="W21" i="11"/>
  <c r="V22" i="11"/>
  <c r="W22" i="11"/>
  <c r="V23" i="11"/>
  <c r="W23" i="11"/>
  <c r="W27" i="11"/>
  <c r="T28" i="11"/>
  <c r="V28" i="11"/>
  <c r="W28" i="11"/>
  <c r="V21" i="10"/>
  <c r="W21" i="10"/>
  <c r="W25" i="10"/>
  <c r="T26" i="10"/>
  <c r="V26" i="10"/>
  <c r="W26" i="10"/>
  <c r="V21" i="9"/>
  <c r="W21" i="9"/>
  <c r="V22" i="9"/>
  <c r="W22" i="9"/>
  <c r="W26" i="9"/>
  <c r="T27" i="9"/>
  <c r="V27" i="9"/>
  <c r="W27" i="9"/>
  <c r="V21" i="8"/>
  <c r="W21" i="8"/>
  <c r="V22" i="8"/>
  <c r="W22" i="8"/>
  <c r="V23" i="8"/>
  <c r="W23" i="8"/>
  <c r="V24" i="8"/>
  <c r="W24" i="8"/>
  <c r="W28" i="8"/>
  <c r="T29" i="8"/>
  <c r="V29" i="8"/>
  <c r="W29" i="8"/>
  <c r="V21" i="7"/>
  <c r="W21" i="7"/>
  <c r="W25" i="7"/>
  <c r="T26" i="7"/>
  <c r="V26" i="7"/>
  <c r="W26" i="7"/>
  <c r="V21" i="6"/>
  <c r="W21" i="6"/>
  <c r="V22" i="6"/>
  <c r="W22" i="6"/>
  <c r="V23" i="6"/>
  <c r="W23" i="6"/>
  <c r="W27" i="6"/>
  <c r="T28" i="6"/>
  <c r="V28" i="6"/>
  <c r="W28" i="6"/>
  <c r="V21" i="5"/>
  <c r="W21" i="5"/>
  <c r="V22" i="5"/>
  <c r="W22" i="5"/>
  <c r="V23" i="5"/>
  <c r="W23" i="5"/>
  <c r="V24" i="5"/>
  <c r="W24" i="5"/>
  <c r="V25" i="5"/>
  <c r="W25" i="5"/>
  <c r="V26" i="5"/>
  <c r="W26" i="5"/>
  <c r="V27" i="5"/>
  <c r="W27" i="5"/>
  <c r="W31" i="5"/>
  <c r="T32" i="5"/>
  <c r="V32" i="5"/>
  <c r="W32" i="5"/>
  <c r="W33" i="5"/>
  <c r="T34" i="5"/>
  <c r="V34" i="5"/>
  <c r="W34" i="5"/>
  <c r="V21" i="4"/>
  <c r="W21" i="4"/>
  <c r="V22" i="4"/>
  <c r="W22" i="4"/>
  <c r="V23" i="4"/>
  <c r="W23" i="4"/>
  <c r="W27" i="4"/>
  <c r="T28" i="4"/>
  <c r="V28" i="4"/>
  <c r="W28" i="4"/>
  <c r="W29" i="4"/>
  <c r="T30" i="4"/>
  <c r="V30" i="4"/>
  <c r="W30" i="4"/>
  <c r="V21" i="3"/>
  <c r="W21" i="3"/>
  <c r="W25" i="3"/>
  <c r="T26" i="3"/>
  <c r="V26" i="3"/>
  <c r="W26" i="3"/>
  <c r="V21" i="2"/>
  <c r="W21" i="2"/>
  <c r="V22" i="2"/>
  <c r="W22" i="2"/>
  <c r="V23" i="2"/>
  <c r="W23" i="2"/>
  <c r="V24" i="2"/>
  <c r="W24" i="2"/>
  <c r="V25" i="2"/>
  <c r="W25" i="2"/>
  <c r="W29" i="2"/>
  <c r="T30" i="2"/>
  <c r="V30" i="2"/>
  <c r="W30" i="2"/>
  <c r="W34" i="1"/>
  <c r="V34" i="1"/>
  <c r="T34" i="1"/>
  <c r="W33" i="1"/>
  <c r="W32" i="1"/>
  <c r="V32" i="1"/>
  <c r="T32" i="1"/>
  <c r="W31" i="1"/>
  <c r="W27" i="1"/>
  <c r="V27" i="1"/>
  <c r="W26" i="1"/>
  <c r="V26" i="1"/>
  <c r="W25" i="1"/>
  <c r="V25" i="1"/>
  <c r="W24" i="1"/>
  <c r="V24" i="1"/>
  <c r="W23" i="1"/>
  <c r="V23" i="1"/>
  <c r="W22" i="1"/>
  <c r="V22" i="1"/>
  <c r="W21" i="1"/>
  <c r="V21" i="1"/>
</calcChain>
</file>

<file path=xl/sharedStrings.xml><?xml version="1.0" encoding="utf-8"?>
<sst xmlns="http://schemas.openxmlformats.org/spreadsheetml/2006/main" count="14196" uniqueCount="2488">
  <si>
    <t>Informes sobre la Situación Económica, las Finanzas Públicas y la Deuda Pública, Anexos</t>
  </si>
  <si>
    <t xml:space="preserve">      Cuarto Trimestre 2017</t>
  </si>
  <si>
    <t>DATOS DEL PROGRAMA</t>
  </si>
  <si>
    <t>Ramo</t>
  </si>
  <si>
    <t>1</t>
  </si>
  <si>
    <t>Poder Legislativo</t>
  </si>
  <si>
    <t>Programa presupuestario</t>
  </si>
  <si>
    <t>R001</t>
  </si>
  <si>
    <t>Actividades derivadas del trabajo legislativo</t>
  </si>
  <si>
    <r>
      <t xml:space="preserve">Monto Aprobado </t>
    </r>
    <r>
      <rPr>
        <sz val="10"/>
        <rFont val="Soberana Sans"/>
        <family val="2"/>
      </rPr>
      <t xml:space="preserve">
(millones de pesos)</t>
    </r>
  </si>
  <si>
    <t>29.0</t>
  </si>
  <si>
    <t/>
  </si>
  <si>
    <t>Unidades responsables</t>
  </si>
  <si>
    <t>100</t>
  </si>
  <si>
    <t>(H. Cámara de Diputados)</t>
  </si>
  <si>
    <t>Población Objetivo</t>
  </si>
  <si>
    <t>Población Atendida</t>
  </si>
  <si>
    <t>200</t>
  </si>
  <si>
    <t>(H. Cámara de Senadores)</t>
  </si>
  <si>
    <t>Mujeres</t>
  </si>
  <si>
    <t>Hombres</t>
  </si>
  <si>
    <t>1383</t>
  </si>
  <si>
    <t>1935</t>
  </si>
  <si>
    <t>283</t>
  </si>
  <si>
    <t>108</t>
  </si>
  <si>
    <t>Descripción de la problemática que atiende el Programa</t>
  </si>
  <si>
    <t xml:space="preserve">   En toda institución pública, una buena cultura organizacional es un factor detonante para el buen desempeño de la misma, sin embargo, cuando existen problemáticas como el hostigamiento y acoso sexual y laboral, un mal clima laboral, la desigualdad salarial, personal poco capacitado, es cuando las instituciones reducen su desempeño y de igual forma pierden recursos humanos y materiales, así como viven situaciones de discriminación y desigualdad entre mujeres y hombres. Por esta razón, es conveniente la generación de mecanismos e instrumentos que permitan solventar estos asuntos. Las  acciones de la Unidad de Género contribuye a que al interior del Senado de la República se generen cambios organizacionales que promuevan la igualdad de género, la no discriminación y el respeto a los derechos humanos y del mismo modo, incorporar un enfoque de DDHH y perspectiva de género en sus acciones legislativas.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</si>
  <si>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</si>
  <si>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</si>
  <si>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</si>
  <si>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</si>
  <si>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</si>
  <si>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</si>
  <si>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</si>
  <si>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100- H. Cámara de Diputados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</si>
  <si>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</si>
  <si>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</si>
  <si>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</si>
  <si>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</si>
  <si>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</si>
  <si>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</si>
  <si>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</si>
  <si>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</si>
  <si>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</si>
  <si>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</si>
  <si>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</si>
  <si>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</si>
  <si>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</si>
  <si>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</si>
  <si>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</si>
  <si>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</si>
  <si>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conclusión de proyectos orientados a la lucha contra la trata de personas, feminicidios, contra la violencia de género y transversales de género</t>
  </si>
  <si>
    <t>Porcentaje</t>
  </si>
  <si>
    <t>Trimestral</t>
  </si>
  <si>
    <t>100.00</t>
  </si>
  <si>
    <t>Porcentaje de proyectos estratégicos que promuevan la igualdad suntativa  entre mujeres y hombres</t>
  </si>
  <si>
    <t xml:space="preserve">PORCENTAJE DEL PERSONAL DE LA H.CÁMARA DE DIPUTADOS CAPACITADO EN IGUALDAD DE GÉNERO Y DERECHOS HUMANOS DE LAS MUJERES </t>
  </si>
  <si>
    <t xml:space="preserve">PORCENTAJE DE ACCIONES DE DIFUSION Y PROMOCION DE LA IGUALDAD ENTRE MUJERES Y HOMBRES EN LA H. CAMARA DE DIPUTADOS CONCLUIDAS </t>
  </si>
  <si>
    <t>Porcentaje del personal del Senado capacitados en Derechos Humanos y perspectiva de género</t>
  </si>
  <si>
    <t>7.00</t>
  </si>
  <si>
    <t>11.90</t>
  </si>
  <si>
    <t>Porcentaje de campañas institucionales realizadas para promover la igualdad de género, la no discriminación y la vida libre de violencia</t>
  </si>
  <si>
    <t>Porcentaje de avance de cumplimiento de las etapas del proceso de certificación en la Norma  NMX-R-025-SCFI-2015 para el Senado</t>
  </si>
  <si>
    <t>50.00</t>
  </si>
  <si>
    <t>Avance en el ejercicio del presupuesto aprobado para el Programa (millones de pesos)</t>
  </si>
  <si>
    <t>Pagado al periodo</t>
  </si>
  <si>
    <t>Avance %</t>
  </si>
  <si>
    <t>Millones de pesos</t>
  </si>
  <si>
    <t>Al periodo</t>
  </si>
  <si>
    <t>Anual</t>
  </si>
  <si>
    <t>PRESUPUESTO ORIGINAL</t>
  </si>
  <si>
    <t>UR: 100</t>
  </si>
  <si>
    <t>23.0</t>
  </si>
  <si>
    <t>22.31</t>
  </si>
  <si>
    <t>PRESUPUESTO MODIFICADO</t>
  </si>
  <si>
    <t>23.00</t>
  </si>
  <si>
    <t>UR: 200</t>
  </si>
  <si>
    <t>6.0</t>
  </si>
  <si>
    <t>1.21</t>
  </si>
  <si>
    <t>6.00</t>
  </si>
  <si>
    <t>Información Cualitativa</t>
  </si>
  <si>
    <r>
      <t>Acciones realizadas en el periodo
UR:</t>
    </r>
    <r>
      <rPr>
        <sz val="10"/>
        <rFont val="Soberana Sans"/>
        <family val="2"/>
      </rPr>
      <t xml:space="preserve"> 200
En el presnete trimetsre se realizaron acciones para conmemorar el Día Internaiconal para eliminar todas la formas de violencia contra las mujeres, con un Foro de Ciberacoso, así como una campaña de sensiiblización sobre el Dia naranja a través de la entrega de playeras naranja para todo el perosnal. Se avanzó en analizar los resultados de la preauditoría en materia de la Norma de Igualdad Laboral y No Discriminación con la elaboración de los proyectos de Planes de acción.  Se realizó una Cumbre Nacional con empresarias de todo el país para conocer la agenda de género en materia del sector empresarial. Se elaboraron cuadernillos estadísticos con perspectiva de género para ser repartidos entre el personal del Senado.</t>
    </r>
  </si>
  <si>
    <r>
      <t>Justificación de diferencia de avances con respecto a las metas programadas
UR:</t>
    </r>
    <r>
      <rPr>
        <sz val="10"/>
        <rFont val="Soberana Sans"/>
        <family val="2"/>
      </rPr>
      <t xml:space="preserve"> 200
Se cumplió con el porgrama de Capacitación, sin embargo, se tuvo una mayor demanda derivado de la solicitud ed algunas legisladoras para impartir capacitación a su personal en sus diferentes entidades federativas. Como resultado de la preauditoria la Unidad de Género realizó el diseño de los Planes de acción necesarios para la certificación en el Norma de Igualdad Laboral y No discriminación, razón por la cual no se solicitó la auditoría y respectiva certificación si no hasta un próximo periodo.</t>
    </r>
  </si>
  <si>
    <r>
      <t>Acciones de mejora para el siguiente periodo
UR:</t>
    </r>
    <r>
      <rPr>
        <sz val="10"/>
        <rFont val="Soberana Sans"/>
        <family val="2"/>
      </rPr>
      <t xml:space="preserve"> 200
Se espera que durante el primer trimestre se conlcuya con el proceso de certificación del Senado de la República en la Norma de Igualdad Laboral y No Discriminación.</t>
    </r>
  </si>
  <si>
    <r>
      <t>Acciones de mejora para el siguiente periodo
UR:</t>
    </r>
    <r>
      <rPr>
        <sz val="10"/>
        <rFont val="Soberana Sans"/>
        <family val="2"/>
      </rPr>
      <t xml:space="preserve"> V00
Sin información</t>
    </r>
  </si>
  <si>
    <r>
      <t>Justificación de diferencia de avances con respecto a las metas programadas
UR:</t>
    </r>
    <r>
      <rPr>
        <sz val="10"/>
        <rFont val="Soberana Sans"/>
        <family val="2"/>
      </rPr>
      <t xml:space="preserve"> V00
Tasa de variación: la existencia de los Centros de Justicia para las Mujeres, tiene un impacto significativo en la calidad de vida de las mujeres, al facilitar su acceso a la justicia y a servicios integrales de atención médica, psicológica, jurídica, refugios o casas de acogida,  capacitación y empoderamiento. ;  Porcentaje de avance en las acciones para la instrumentación y seguimiento de algunas líneas de del PCII: en el cuarto trimestre la meta fue superada en un 42%.  Toda vez que, las distintas áreas de la Segob han solicitado más capacitaciones de lo programado.;  Porcentaje de avance en la elaboración y aplicación de los criterios de selección: En el cuarto trimestre de 2017, la meta se cumplió al 100%, toda vez que se llevaron a cabo los procesos normativos correspondientes para la distribución de recursos. Para este trimestre se realizó la trasferencia de recursos para el estado de Xalapa de Enríquez, Veracruz. ;  Porcentaje de avance de acciones de Coadyuvancia para AVG: en ;  Porcentaje de avance de acciones de Coadyuvancia para AVG: en el cuarto trimestre, la meta fue superada en un 79%, debido a que se admitieron siete solicitudes y se declaró un AVGM en el estado de Veracruz. </t>
    </r>
  </si>
  <si>
    <r>
      <t>Acciones realizadas en el periodo
UR:</t>
    </r>
    <r>
      <rPr>
        <sz val="10"/>
        <rFont val="Soberana Sans"/>
        <family val="2"/>
      </rPr>
      <t xml:space="preserve"> V00
Porcentaje de avance de acciones de Coadyuvancia para AVG: en el cuarto trimestre, la meta fue superada en un 79%, debido a que se admitieron siete solicitudes de declaratorias de Alertas de Violencia de Género contra las Mujeres (AVGM), de las cuales todas fueron admitidas en el cuarto trimestre y a su vez, en el estado de Veracruz se declaró la AVGM en la entidad por agravio comparado, toda vez que se consideró que el estado no había cumplido con las acciones necesarias para eliminar las desigualdades normativas y de política pública relativa a los derechos sexuales y reproductivos.;  Porcentaje de avance en las acciones para la instrumentación y seguimiento de algunas líneas de del PCII: De enero a diciembre de 2017, se impartieron 117 capacitaciones a personal de distintas dependencias de la Segob, entidades y asociaciones civiles; en temas de Sensibilización en género, prevención de la violencia laboral contra las mujeres, derechos humanos de las mujeres, comunicación incluyente, ;  Tasa de variación: En el cuarto trimestre de 2017, la meta no se cumplió, esto es debido a que se ha tenido un registro rezagado de los Centros de Justicia para las Mujeres. </t>
    </r>
  </si>
  <si>
    <t>153.92</t>
  </si>
  <si>
    <t>155.28</t>
  </si>
  <si>
    <t>UR: V00</t>
  </si>
  <si>
    <t>171.84</t>
  </si>
  <si>
    <t>179.00</t>
  </si>
  <si>
    <t>V00</t>
  </si>
  <si>
    <t xml:space="preserve">Porcentaje de avance de acciones de coadyuvancia para las Alertas de Violencia de Género contra las Mujeres </t>
  </si>
  <si>
    <t>Porcentaje de avance en la elaboración y aplicación de los criterios de selección de entidades federativas para la entrega de subsidios para la creación y/o fortalecimiento de CJM</t>
  </si>
  <si>
    <t>17.60</t>
  </si>
  <si>
    <t>23.30</t>
  </si>
  <si>
    <t>Tasa de variación</t>
  </si>
  <si>
    <t>Tasa de variación trimestral de mujeres atentidas en los CJM</t>
  </si>
  <si>
    <t>142.00</t>
  </si>
  <si>
    <t>Porcentaje de avance en las acciones para la instrumentación y seguimiento de algunas lineas del PCII</t>
  </si>
  <si>
    <t xml:space="preserve"> V00- Comisión Nacional para Prevenir y Erradicar la Violencia Contra las Mujeres </t>
  </si>
  <si>
    <t xml:space="preserve"> La violencia contra las mujeres es un problema que además de lesionar sus derechos humanos, tiene impactos severos en la familia y en la sociedad.   Por ello, es indispensable atender de manera integral y transversal las causas y la dinámica de la violencia contra las mujeres a nivel nacional, a través de mecanismos que garanticen el respeto a sus derechos humanos desde una perspectiva de género, fomentando una participación activa de los tres órdenes de gobierno y de organizaciones de la sociedad civil. </t>
  </si>
  <si>
    <t>0</t>
  </si>
  <si>
    <t>170418</t>
  </si>
  <si>
    <t>149172</t>
  </si>
  <si>
    <t>(Comisión Nacional para Prevenir y Erradicar la Violencia Contra las Mujeres)</t>
  </si>
  <si>
    <t>171.8</t>
  </si>
  <si>
    <t>Promover la atención y prevención de la violencia contra las mujeres</t>
  </si>
  <si>
    <t>E015</t>
  </si>
  <si>
    <t>Gobernación</t>
  </si>
  <si>
    <t>4</t>
  </si>
  <si>
    <r>
      <t>Acciones de mejora para el siguiente periodo
UR:</t>
    </r>
    <r>
      <rPr>
        <sz val="10"/>
        <rFont val="Soberana Sans"/>
        <family val="2"/>
      </rPr>
      <t xml:space="preserve"> G00
No existen acciones de mejora.</t>
    </r>
  </si>
  <si>
    <r>
      <t>Justificación de diferencia de avances con respecto a las metas programadas
UR:</t>
    </r>
    <r>
      <rPr>
        <sz val="10"/>
        <rFont val="Soberana Sans"/>
        <family val="2"/>
      </rPr>
      <t xml:space="preserve"> G00
No existen diferencias en los avances </t>
    </r>
  </si>
  <si>
    <r>
      <t>Acciones realizadas en el periodo
UR:</t>
    </r>
    <r>
      <rPr>
        <sz val="10"/>
        <rFont val="Soberana Sans"/>
        <family val="2"/>
      </rPr>
      <t xml:space="preserve"> G00
Durante el cuarto trimestre del año se concretó la contratación de los servicios de producción de dos cineminutos que darán continuidad a la campaña Prevención del embarazo no planeado e infecciones de transmisión sexual en adolescentes, versión: Prevención del embarazo e infecciones de transmisión sexual: Embarazo e Infecciones.</t>
    </r>
  </si>
  <si>
    <t>1.77</t>
  </si>
  <si>
    <t>UR: G00</t>
  </si>
  <si>
    <t>7.45</t>
  </si>
  <si>
    <t>G00</t>
  </si>
  <si>
    <t>Porcentaje de avance en el diseño y difusión de las campañas de comunicación social de salud sexual y reproductiva</t>
  </si>
  <si>
    <t xml:space="preserve"> G00- Secretaría General del Consejo Nacional de Población </t>
  </si>
  <si>
    <t xml:space="preserve"> La prevención del embarazo adolescente es de suma importancia para el Gobierno de la República debido a que se presenta como un problema de salud pública que implica múltiples consecuencias para la sociedad y limita el desarrollo de las y los adolescentes y jóvenes.  La Encuesta Nacional de Salud y Nutrición (ENSANUT:2012), informa que a pesar de que el 90% de los adolescentes reportó tener conocimiento de algún método anticonceptivo, el porcentaje de aquellos que iniciaron su vida sexual sin protección fue de 33.4% en mujeres y 14.4% en hombres. Del total de las mujeres adolescentes de 12 a 19 años de edad que tuvieron relaciones sexuales, la mitad (51.9%) alguna vez ha estado embarazada y 10.7% estaba cursando un embarazo al momento de la entrevista. Respecto al uso de métodos anticonceptivos, la ENADID 2014 reporta que para el grupo de 15 a 19 años de edad, 54.5% de las mujeres reportaron haber utilizado, ella o su pareja, algún método de protección en su primera relación sexual. Además, dicha encuesta muestra que las cifras más altas de embarazos no planeados se encuentran entre las adolescentes, pues de acuerdo a la información brindada ocurren 77 nacimientos por cada mil adolescentes de 15 a 19 años.  Finalmente, de acuerdo a las proyecciones de población 2010-2030 realizadas por el Consejo Nacional de Población (CONAPO), a nivel nacional en el año 2014 la edad promedio de la primera relación sexual en los adolescentes fue de 15.8, y aunque el 98.2% de los adolescentes conoce los métodos anticonceptivos, sólo el 54.8% los utiliza en su primera relación sexual. Según el Instituto Nacional de Geografía y Estadística (INEGI), entre 2005 y 2010, la candidiasis urogenital y el Virus del Papiloma Humano (VPH) fueron las afecciones de mayor incidencia en las jóvenes de 15 a 24 años.  </t>
  </si>
  <si>
    <t>11319612</t>
  </si>
  <si>
    <t>10948847</t>
  </si>
  <si>
    <t>(Secretaría General del Consejo Nacional de Población)</t>
  </si>
  <si>
    <t>7.4</t>
  </si>
  <si>
    <t>Planeación demográfica del país</t>
  </si>
  <si>
    <t>P006</t>
  </si>
  <si>
    <r>
      <t>Acciones de mejora para el siguiente periodo
UR:</t>
    </r>
    <r>
      <rPr>
        <sz val="10"/>
        <rFont val="Soberana Sans"/>
        <family val="2"/>
      </rPr>
      <t xml:space="preserve"> 623
En el entendido que a la fecha no se cuenta con un Servicio de Carrera Penitenciaria Federal, los hallazgos y las recomendaciones de esta tercer etapa de la investigación se incluirán en la propuesta de Servicio de Carrera que se discute dentro de la Conferencia Nacional del Sistema Penitenciario y con del propio Órgano Administrativo Desconcentrado Prevención y Readaptación Social.  Es decir, esta investigación enriquecerá la discusión sobre el tema en los foros en donde se están delineando las características del Servicio de Carrera Penitenciaria, tanto a nivel federal como nacional. Asimismo, se podrán focalizar políticas públicas para atender las necesidades en materia de género de manera prioritaria y sin esperar a que exista un Servicio de Carrera implementado. 
</t>
    </r>
    <r>
      <rPr>
        <b/>
        <sz val="10"/>
        <rFont val="Soberana Sans"/>
        <family val="2"/>
      </rPr>
      <t>UR:</t>
    </r>
    <r>
      <rPr>
        <sz val="10"/>
        <rFont val="Soberana Sans"/>
        <family val="2"/>
      </rPr>
      <t xml:space="preserve"> 621
Oportunidades durante la operación: al realizar los cursos/talleres para las instancias policiales del país, se transversaliza la perspectiva de género, dando cumplimiento a la estrategia N° 3 del PND 2013-2018 y se fomenta que su actuación sea apegada a los Ordenamientos Nacionales e Internacionales en la materia. </t>
    </r>
  </si>
  <si>
    <r>
      <t>Justificación de diferencia de avances con respecto a las metas programadas
UR:</t>
    </r>
    <r>
      <rPr>
        <sz val="10"/>
        <rFont val="Soberana Sans"/>
        <family val="2"/>
      </rPr>
      <t xml:space="preserve"> 623
Con lo anterior se cumplió con el 100% de la meta anual correspondiente al indicador denominado ?Porcentaje de cumplimiento de la investigación para el desarrollo el Servicio de Carrera Penitenciaria con perspectiva de género?. Por otro lado, el indicador ?Porcentaje de cumplimiento de la investigación sobre las  mujeres privadas de la libertad en centros penitenciarios? no contó con avances derivado de retos en la elaboración del Anexo Técnico para empatar la seguridad dentro de los centros penitenciarios, el respeto de los Derechos Humanos de las mujeres privadas de la libertad y el objeto propio de la investigación. 
</t>
    </r>
    <r>
      <rPr>
        <b/>
        <sz val="10"/>
        <rFont val="Soberana Sans"/>
        <family val="2"/>
      </rPr>
      <t>UR:</t>
    </r>
    <r>
      <rPr>
        <sz val="10"/>
        <rFont val="Soberana Sans"/>
        <family val="2"/>
      </rPr>
      <t xml:space="preserve"> 621
En el periodo de enero a diciembre del 2017, se realizaron capacitaciones de Perspectiva de Género y Protocolo de Actuación Policial, dirigidas a 21 entidades federativas; ésto comparado con las 10 entidades estimadas anuales, significó el 210% de cumplimiento y una variación superior del 110% con respecto a la meta programada anual. Sin embargo, es necesario precisar que se considera como un caso atípico. Las 21 entidades beneficiadas en la impartición de la capacitación son: 1. Baja California, 2. Baja California Sur, 3. Campeche, 4. Ciudad de México, 5. Chiapas, 6. Estado de México, 7. Guanajuato, 8. Guerrero, 9. Michoacán, 10. Morelos, 11. Nuevo León, 12. Quintana Roo, 13. Sinaloa, 14. Sonora, 15. Tabasco, 16. Tamaulipas, 17. Tlaxcala, 18. Veracruz, 19. Estado de México*, 20. Guerrero* y 21. Nuevo León*. (*Solicitaron dos veces la capacitación). En este sentido la variación del 110% equivale a 11 entidades federativas adicionales a las programadas, que fueron beneficiadas con la capacitación de Perspectiva de Género y Protocolo de Actuación Policial, solicitada por la División de Gendarmería de la Policía Federal.</t>
    </r>
  </si>
  <si>
    <r>
      <t>Acciones realizadas en el periodo
UR:</t>
    </r>
    <r>
      <rPr>
        <sz val="10"/>
        <rFont val="Soberana Sans"/>
        <family val="2"/>
      </rPr>
      <t xml:space="preserve"> 623
El estudio arrojó importantes datos que permiten entender las dificultades que enfrenta el personal penitenciario en su vida laboral cotidiana y los factores que necesitan ser tomados en cuenta para lograr profesionalizar los servicios que presta. El estudio permitió conocer condiciones de vida y de trabajo que este personal tiene y arroja luz sobre los cambios que son necesarios para lograr contar con un sistema penitenciario eficiente, orientado hacia la efectiva reinserción de las personas sentenciadas, y respetuoso de los derechos fundamentales tanto de los trabajadores como de las personas privadas de la libertad. El estudio incluyó el análisis de las condiciones de vida y trabajo del Personal de Seguridad (Guarda y Custodia), Personal Técnico, Jurídico y Personal Directivo. Como se muestra a lo largo de la investigación, existen coincidencias importantes entre los resultados obtenidos sobre el Personal Técnico y Jurídico con los relativos al Personal de Seguridad y Custodia. Cier;  Con el objeto de dar cumplimiento a la Estrategia Transversal III del Plan Nacional de Desarrollo 2013  2018, Perspectiva de Género, el Comisionado Nacional de Seguridad (CNS), promueve y realiza acciones para eliminar la violencia de género y cualquier tipo de discriminación, particularmente dentro del sistema penitenciario federal, en favor de las mujeres privadas de la libertad y del personal femenil de los centros penitenciarios. El servicio denominado Investigación para el desarrollo del Servicio de Carrera Penitenciaria Federal con perspectiva de género arrojó las conclusiones sobre las brechas de desigualdad del personal femenino y masculino en los centros penitenciarios federales. Asimismo, la investigación contempla las recomendaciones para crear un sistema que atienda las problemáticas propias de las mujeres y los hombres en el ejercicio de sus labores en el sistema penitenciario federal, y así mejorar sus condiciones profesionales.
</t>
    </r>
    <r>
      <rPr>
        <b/>
        <sz val="10"/>
        <rFont val="Soberana Sans"/>
        <family val="2"/>
      </rPr>
      <t>UR:</t>
    </r>
    <r>
      <rPr>
        <sz val="10"/>
        <rFont val="Soberana Sans"/>
        <family val="2"/>
      </rPr>
      <t xml:space="preserve"> 621
Con el objeto de dar cumplimiento a la Estrategia Transversal III del Plan Nacional de Desarrollo 2013?2018, Perspectiva de Género, el Comisionado Nacional de Seguridad (CNS), sus Unidades Administrativas y Órganos Administrativos Desconcentrados promueven y realizan acciones para impulsar la igualdad entre mujeres y hombres, eliminar la violencia de género y cualquier tipo de discriminación. En este sentido, el Comisionado Nacional de Seguridad (CNS), realiza cursos/talleres para las instancias policiales en los tres órdenes de gobierno para sensibilizar, concienciar e informar respecto a su actuación con perspectiva de género.;  Con fundamento en la Ley General de Acceso de las Mujeres a una Vida Libre de Violencia, durante el cuarto trimestre del año 2017, se realizaron las siguientes acciones:12 y 13 de octubre de 2017, un Curso de Perspectiva de Género y Protocolo de Actuación Policial en las instalaciones del Instituto de Formación y Capacitación Policial de la Comisión Estatal de Seguridad de Tlaxcala, dirigido a policías estatales y municipales, 35 mujeres y 29 hombres, total 64, (instructores-multiplicadores). 24 y 26 octubre, un Curso de Perspectiva de Género y Protocolo de Actuación Policial, en las instalaciones de la Secretaría de Seguridad Pública y Justicia de Proximidad del municipio de General Escobedo, Nuevo León, donde se capacitó a policías municipales, 19 mujeres y 51 hombres, total 70, (instructores-multiplicadores). En este trimestre se capacitó a 2 entidades federativas en Perspectiva de Género, Protocolo de Actuación Policial, lo que representa el 100% con respecto a la meta programada para este periodo. </t>
    </r>
  </si>
  <si>
    <t>0.92</t>
  </si>
  <si>
    <t>UR: 623</t>
  </si>
  <si>
    <t>2.04</t>
  </si>
  <si>
    <t>0.50</t>
  </si>
  <si>
    <t>0.5</t>
  </si>
  <si>
    <t>UR: 621</t>
  </si>
  <si>
    <t>1.26</t>
  </si>
  <si>
    <t>623</t>
  </si>
  <si>
    <t>Porcentaje de cumplimiento de la investigación para el desarrollo el Servicio de Carrera Penitenciaria con perspectiva de género</t>
  </si>
  <si>
    <t>0.0</t>
  </si>
  <si>
    <t xml:space="preserve">Porcentaje de cumplimiento de la investigación sobre las  mujeres privadas de la libertad en centros penitenciarios </t>
  </si>
  <si>
    <t>210.00</t>
  </si>
  <si>
    <t>621</t>
  </si>
  <si>
    <t xml:space="preserve">Porcentaje de acciones proporcionadas a las 10 Entidades Federativas en perspectiva de género, así como prevención y atención de la violencia contra las mujeres. </t>
  </si>
  <si>
    <t xml:space="preserve"> Secretaria de Gobernación </t>
  </si>
  <si>
    <t xml:space="preserve"> En el marco de la Vinculación y Atención Social, la Dirección General de Política para el Desarrollo Policial promueve acciones que contribuyen a erradicar la violencia de género.  Con este recurso se estará en posibilidad de difundir material (Carteles, trípticos, gorras, playeras, papelería y Protocolos de Actuación Policial en materia de Violencia de Género) impresos y entregados a elementos policiales federales, estatales y municipales.  Con el objeto de dar cumplimiento a la Estrategia Transversal III del Plan Nacional de Desarrollo 2013 ? 2018, Perspectiva de Género, la Comisión Nacional de Seguridad (CNS), se promueven y realizan acciones para eliminar la violencia de género y cualquier tipo de discriminación, particularmente a favor de las mujeres en privadas de la libertad en Centros Federales. Derivado de lo anterior, un aspecto fundamental es la capacitación del personal que labora en los Centros Federales de Reinserción Social, para que desempeñen sus funciones con estricto apego y respeto a los Derechos Humanos y con perspectiva de género. Asimismo, las campañas de difusión sensibilizan e informan al personal, así como a las mujeres en privadas de la libertad en Centros Federales sobre sus derechos y los mecanismos con los que cuentan para hacer frente a situaciones de violencia y/o discriminación de género. </t>
  </si>
  <si>
    <t>237</t>
  </si>
  <si>
    <t>169</t>
  </si>
  <si>
    <t>(Dirección General de Política y Desarrollo Penitenciario)</t>
  </si>
  <si>
    <t>(Dirección General de Política para el Desarrollo Policial)</t>
  </si>
  <si>
    <t>3.3</t>
  </si>
  <si>
    <t>Implementar las políticas, programas y acciones tendientes a garantizar la seguridad pública de la Nación y sus habitantes</t>
  </si>
  <si>
    <t>P021</t>
  </si>
  <si>
    <r>
      <t>Acciones de mejora para el siguiente periodo
UR:</t>
    </r>
    <r>
      <rPr>
        <sz val="10"/>
        <rFont val="Soberana Sans"/>
        <family val="2"/>
      </rPr>
      <t xml:space="preserve"> 914
Sin información
</t>
    </r>
    <r>
      <rPr>
        <b/>
        <sz val="10"/>
        <rFont val="Soberana Sans"/>
        <family val="2"/>
      </rPr>
      <t>UR:</t>
    </r>
    <r>
      <rPr>
        <sz val="10"/>
        <rFont val="Soberana Sans"/>
        <family val="2"/>
      </rPr>
      <t xml:space="preserve"> 911
Sin información</t>
    </r>
  </si>
  <si>
    <r>
      <t>Justificación de diferencia de avances con respecto a las metas programadas
UR:</t>
    </r>
    <r>
      <rPr>
        <sz val="10"/>
        <rFont val="Soberana Sans"/>
        <family val="2"/>
      </rPr>
      <t xml:space="preserve"> 914
Para indicador Porcentaje de acciones para el fortalecimiento del Banco Nacional de Datos e Información sobre Casos de Violencia contra las Mujeres (BANAVIM), se incrementó la meta en razón de que en diversas entidades federativas se activaron mecanismos de alertas y pre-alertas de género, para las cuales el INMUJERES emitió una serie de recomendaciones entre las que se encuentran, el registrar los casos de violencia contra las mujeres de las Entidades Federativas en esta situación, al BANAVIM. De igual forma, se llevaron a cabo diversas estrategias de trabajó para mejorar la coordinación con algunas Instancias, dependencias y Tribunales de diversas entidades federativas, a lo anterior se suma que encontramos en éstas, un alto compromiso para la generación de información estadística. Por lo anteriormente expuesto, se tuvo un incremento de las reuniones donde se estableció un plan de trabajo personalizado a las necesidades de cada Entidad. Así mismo, aumentó el número de dependencias e ;  Para el indicador Porcentaje de servidores públicos capacitados y sensibilizados en el Banco Nacional de Datos e Información sobre Casos de Violencia contra las Mujeres (BANAVIM), integrantes del Sistema Nacional y Estatales para Prevenir, Atender, Sancionar y Erradicar la Violencia contra las Mujeres, la meta anual, fue rebasada en virtud de que en diversas entidades federativas se llevaron a cabo declaratorias de alertas y pre-alertas de género, lo que implicó una mayor demanda de capacitación en el uso y sensibilización del BANAVIM, derivado de ello se incrementó el número de servidores públicos capacitados y sensibilizados, sobrepasando la meta previamente establecida.
</t>
    </r>
    <r>
      <rPr>
        <b/>
        <sz val="10"/>
        <rFont val="Soberana Sans"/>
        <family val="2"/>
      </rPr>
      <t>UR:</t>
    </r>
    <r>
      <rPr>
        <sz val="10"/>
        <rFont val="Soberana Sans"/>
        <family val="2"/>
      </rPr>
      <t xml:space="preserve"> 911
El Indicador Porcentaje del personal del Mecanismo de Protección capacitado en temas de género, al conversatorio asistieron un total de 15 de los 27 servidores públicos que operativamente integran el Mecanismo para la Protección de personas defensoras de Derechos Humanos y Periodistas, para un 55% de cumplimiento. Para el Indicador Porcentaje de mujeres a las que se realizó evaluaciones de riesgo con la metodología de evaluación de riesgo con perspectiva de género, se informa un ajuste en el registro del tercer trimestre de la cantidad de 164, siendo la correcta 90 análisis de riesgo efectuados con perspectiva de género hasta el tercer trimestre por lo que al final del periodo el total anual ascendió a 128, análisis de riesgo.</t>
    </r>
  </si>
  <si>
    <r>
      <t>Acciones realizadas en el periodo
UR:</t>
    </r>
    <r>
      <rPr>
        <sz val="10"/>
        <rFont val="Soberana Sans"/>
        <family val="2"/>
      </rPr>
      <t xml:space="preserve"> 914
En el cuarto trimestre del año 2017, se continuo con los esfuerzos encaminados a prevenir el delito de trata de personas para perfeccionar el proyecto del Programa Nacional de Capacitación, en el diseño e implementar programas de formación y actualización para público en general y servidores públicos que en el ámbito de su competencia desarrollan acciones dirigidas a la prevención, atención y sanción a los delitos en materia de trata de personas. ;  Durante el Cuarto Trimestre de 2017, la comunicación con las entidades federativas mediante enlaces estatales e institucionales tuvo como finalidad realizar un trabajo focalizado y especializado en temas relacionados con la violencia contra las mujeres, órdenes de protección otorgadas, así como políticas desde la perspectiva de género, logrando con ello establecer programas de capacitación a servidores públicos de dichas entidades federativas.
</t>
    </r>
    <r>
      <rPr>
        <b/>
        <sz val="10"/>
        <rFont val="Soberana Sans"/>
        <family val="2"/>
      </rPr>
      <t>UR:</t>
    </r>
    <r>
      <rPr>
        <sz val="10"/>
        <rFont val="Soberana Sans"/>
        <family val="2"/>
      </rPr>
      <t xml:space="preserve"> 911
Para el Indicador Porcentaje de mujeres a las que se realizó evaluaciones de riesgo con la metodología de evaluación de riesgo con perspectiva de género. Con la metodología utilizada actualmente para realizar los estudios de evaluación de riesgo con perspectiva de género se realizaron 38 análisis de riesgo, los cuales se sometieron a la consideración de la Junta de Gobierno del Mecanismo. ;  El Indicador Porcentaje del personal del Mecanismo de Protección capacitado en temas de género.- Acciones realizadas.- El 12 de diciembre de 2017, se realizó el conversatorio sobre cómo fortalecer la perspectiva de género en el análisis de riesgo y medidas de protección para Periodistas y Defensores, coorganizado por CIMAC (Comunicación e Información de la Mujer, A.C.), JASS, Oficina del Alto Comisionado para los Derechos Humanos, ONU Mujeres y la Secretaría de Gobernación con el objetivo de:  Formar al personal sobre teoría de género y la situación diferenciada por género que viven las mujeres, las personas periodistas y defensoras de Derechos Humanos.  Al conversatorio asistieron un total de 15 de los 27 servidores públicos que operativamente integran  el Mecanismo para la Protección de personas defensoras de Derechos Humanos y Periodistas, para un 55% de cumplimiento.</t>
    </r>
  </si>
  <si>
    <t>2.13</t>
  </si>
  <si>
    <t>UR: 914</t>
  </si>
  <si>
    <t>3.58</t>
  </si>
  <si>
    <t>15.50</t>
  </si>
  <si>
    <t>15.5</t>
  </si>
  <si>
    <t>UR: 911</t>
  </si>
  <si>
    <t>145.57</t>
  </si>
  <si>
    <t>914</t>
  </si>
  <si>
    <t>Porcentaje de acciones realizadas en materia de Trata de Personas.</t>
  </si>
  <si>
    <t>66.08</t>
  </si>
  <si>
    <t>Porcentaje de servidores públicos capacitados en materia de trata de personas</t>
  </si>
  <si>
    <t>109.65</t>
  </si>
  <si>
    <t>Porcentaje de casos registrados en el Banco Nacional de Datos e Información sobre Casos de Violencia contra las Mujeres (BANAVIM) por integrantes del Sistema Nacional y Estatales para Prevenir, Atender, Sancionar y Erradicar la Violencia contra las Mujeres.</t>
  </si>
  <si>
    <t>143.86</t>
  </si>
  <si>
    <t>Porcentaje de servidores públicos capacitados y sensibilizados en el Banco Nacional de Datos e Información sobre Casos de Violencia contra las Mujeres (BANAVIM), integrantes del Sistema Nacional y Estatales para Prevenir, Atender, Sancionar y Erradicar la Violencia contra las Mujeres.</t>
  </si>
  <si>
    <t>169.00</t>
  </si>
  <si>
    <t>Porcentaje de acciones para el fortalecimiento del Banco Nacional de Datos e Información sobre Casos de Violencia contra las Mujeres (BANAVIM).</t>
  </si>
  <si>
    <t>128.00</t>
  </si>
  <si>
    <t>911</t>
  </si>
  <si>
    <t>Porcentaje de mujeres a las que se realizó evaluaciones de riesgo con la metodología de evaluación de riesgo con perspectiva de género</t>
  </si>
  <si>
    <t>55.00</t>
  </si>
  <si>
    <t>Porcentaje del personal del Mecanismo de Protección capacitado en temas de género</t>
  </si>
  <si>
    <t xml:space="preserve"> El Mecanismo de Protección tiene por objeto salvaguardar la vida, integridad, libertad y seguridad de las personas defensoras de Derechos Humanos y Periodistas que se encuentren en riesgo como consecuencia de la defensa y promoción de los derechos humanos y del ejercicio de la libertad de expresión. En tal virtud, actualmente el personal del Mecanismo carece de las herramientas y formación necesarias para brindar atención de calidad con perspectiva de género y realizar evaluaciones  de riesgo que reflejen la comprensión de aquellas causas que ponen a las mujeres en un riesgo diferenciado respecto de los hombres de sufrir agresiones físicas y psicológicas, y para sensibilizarlos sobre lo que cualitativa y cuantitativamente las personas expertas han demostrado en torno a las desigualdades de género y el impacto que tienen hacia un sexo y el otro. Estos conocimientos en materia de género sumados al dominio de técnicas de contención en estado de crisis y de técnicas de entrevistas, que se proponen desarrollar para el personal del Mecanismo con los recursos de la partida transversal, permitirán que se brinde una atención de calidad y especializada para las  personas Defensoras de Derechos Humanos y Periodistas que se encuentran  en alguna situación de riesgo por agresión o amenazas, y que  tienen alguna alteración en la integridad física y/o psicológica. Respecto de la metodología para el análisis de riesgo que fue desarrollada por la organización Freedom House, los integrantes de la Junta de Gobierno, del Consejo Consultivo y de las organizaciones expertas en género han señalado la necesidad de incluir otros aspectos detectados a partir de evaluar la metodología. Así mismo, se ha visto la necesidad de realizar un estudio a profundidad acerca de qué otras medidas de protección pueden ser implementadas para responder a los ajustes en la metodología.  La violencia contra las mujeres ha sido un problema complejo de discriminación y violación grave a sus derechos humanos, fenómeno que ha sido documentado por el aumento en los delitos violentos en contra de ellas; lo que da cuenta de la violencia extrema en distintas entidades de la República.  El tema es de tal complejidad y tiene tal magnitud en todo México, que requiere una respuesta integral diseñada a partir de una política nacional en la que participen todos los poderes y los tres órdenes de gobierno. En México se comenzó a dar los primeros pasos con miras a atender esta problemática, haciendo uso de instrumentos nacionales que buscan erradicar todas las formas de discriminación y de violencia contra las mujeres.  Las legisladoras de la Comisión de Equidad y Género tanto de la Cámara de Senadores como de la Cámara de Diputados, hicieron posible que el primero de febrero de 2007 se publicara en el Diario Oficial de la Federación (DOF) la Ley General Acceso a las Mujeres a una Vida Libre de Violencia, donde se contempla la creación del Banco Nacional de Datos e Información sobre Casos de Violencia contra las Mujeres (BANAVIM). Esto en lo que respecta a los indicadores del BANAVIM.    </t>
  </si>
  <si>
    <t>43923</t>
  </si>
  <si>
    <t>40064</t>
  </si>
  <si>
    <t>(Dirección General de Estrategias para la Atención de Derechos Humanos)</t>
  </si>
  <si>
    <t>(Unidad para la Defensa de los Derechos Humanos)</t>
  </si>
  <si>
    <t>19.0</t>
  </si>
  <si>
    <t>Programa de Derechos Humanos</t>
  </si>
  <si>
    <t>P022</t>
  </si>
  <si>
    <r>
      <t>Acciones de mejora para el siguiente periodo
UR:</t>
    </r>
    <r>
      <rPr>
        <sz val="10"/>
        <rFont val="Soberana Sans"/>
        <family val="2"/>
      </rPr>
      <t xml:space="preserve"> 514
Sin información</t>
    </r>
  </si>
  <si>
    <r>
      <t>Justificación de diferencia de avances con respecto a las metas programadas
UR:</t>
    </r>
    <r>
      <rPr>
        <sz val="10"/>
        <rFont val="Soberana Sans"/>
        <family val="2"/>
      </rPr>
      <t xml:space="preserve"> 514
Para el indicador Porcentaje de estudios elaborados y difundidos entre las servidoras(es) públicas(os),  referente el Compendio de Buenas Prácticas para la prevención  de la violencia contra las mujeres, no se presentaron diferencias, por lo que se dio el cumplimiento al 100%.</t>
    </r>
  </si>
  <si>
    <r>
      <t>Acciones realizadas en el periodo
UR:</t>
    </r>
    <r>
      <rPr>
        <sz val="10"/>
        <rFont val="Soberana Sans"/>
        <family val="2"/>
      </rPr>
      <t xml:space="preserve"> 514
Para el cuarto trimestre correspondiente al Indicador 3 Porcentaje de estudios elaborados y difundidos entre las servidoras(es) públicas(os),  referente el Compendio de Buenas Prácticas para la prevención  de la violencia contra las mujeres, se realizó un  ?Modelo de Prevención de la Violencia Social de Género en México? que contempló el análisis de programas y acciones en materia de prevención de la violencia, acciones de prevención centradas en los factores de riesgo, recomendaciones para su aplicación en municipios de alto índices de violencia y delincuencia contra las mujeres y acciones para la atención de la violencia contra las mujeres.</t>
    </r>
  </si>
  <si>
    <t>0.95</t>
  </si>
  <si>
    <t>1.30</t>
  </si>
  <si>
    <t>1.3</t>
  </si>
  <si>
    <t>UR: 514</t>
  </si>
  <si>
    <t>1.52</t>
  </si>
  <si>
    <t>514</t>
  </si>
  <si>
    <t>Porcentaje de estudios elaborados y difundidos entre las servidoras(es) públicas(os),  referente el Compendio de Buenas Prácticas para la prevención  de la violencia contra las mujeres.</t>
  </si>
  <si>
    <t>170.00</t>
  </si>
  <si>
    <t>Porcentaje de materiales de capacitación en violencia de género elaborados y difundidos entre las servidoras(es) públicas(os).</t>
  </si>
  <si>
    <t xml:space="preserve">Porcentaje de personas capacitadas en temas de prevención de la violencia contra las mujeres. </t>
  </si>
  <si>
    <t xml:space="preserve"> A nivel nacional, la Encuesta Nacional sobre la Dinámica de las Relaciones en los Hogares 2011 (ENDIREH 2011), indica que un 27.336% han tenido incidencias de violencia a lo largo de su vida (psicológica 84.256%, 44.185 económica, 17.942 % física, 8.566 sexual y 1.249 de diversa índole). La violencia contra las mujeres es una problemática que se ha venido reproduciendo a lo largo de los años y combatirla no ha sido sencillo debido al sistema patriarcal que aún perdura.  En México, personas y Organizaciones de la Sociedad Civil (OSC´s) han venido realizando y aportando en diversos proyectos y programas de manera conjunta con instancias gubernamentales para atender y prevenir la violencia contra las mujeres dando buenos resultados;, es por ello que se considera de suma importancia  realizar un  Encuentro para el intercambio de buenas prácticas, que permita a los servidores (as) públicos (as) de la Secretaría de Gobernación, así como personal de las osc´s, conocer los proyectos y programas que han obtenido resultados exitosos en la prevención y atención de la violencia  contra las mujeres y puedan ser replicados en otras regiones del país. </t>
  </si>
  <si>
    <t>46</t>
  </si>
  <si>
    <t>124</t>
  </si>
  <si>
    <t>(Dirección General de Participación Ciudadana para la Prevención Social de la Violencia y la Delincuencia)</t>
  </si>
  <si>
    <t>1.5</t>
  </si>
  <si>
    <t>Fomento de la cultura de la participación ciudadana en la prevención del delito</t>
  </si>
  <si>
    <t>P023</t>
  </si>
  <si>
    <r>
      <t>Acciones de mejora para el siguiente periodo
UR:</t>
    </r>
    <r>
      <rPr>
        <sz val="10"/>
        <rFont val="Soberana Sans"/>
        <family val="2"/>
      </rPr>
      <t xml:space="preserve"> EZQ
No hay acciones de mejora</t>
    </r>
  </si>
  <si>
    <r>
      <t>Justificación de diferencia de avances con respecto a las metas programadas
UR:</t>
    </r>
    <r>
      <rPr>
        <sz val="10"/>
        <rFont val="Soberana Sans"/>
        <family val="2"/>
      </rPr>
      <t xml:space="preserve"> EZQ
Se describe los avances que se alcanzaron en las acciones ejecutadas a raíz de la Campaña Institucional.</t>
    </r>
  </si>
  <si>
    <r>
      <t>Acciones realizadas en el periodo
UR:</t>
    </r>
    <r>
      <rPr>
        <sz val="10"/>
        <rFont val="Soberana Sans"/>
        <family val="2"/>
      </rPr>
      <t xml:space="preserve"> EZQ
Al cuarto trimestre de 2017 se realizaron actividades orientadas a contribuir al cambio social y cultural en favor de la igualdad entre mujeres y hombres. Acorde al presupuesto etiquetado y al indicador Porcentaje de avance en las acciones de la campaña de difusión que contribuye al cambio cultural en favor de la Igualdad y la No Discriminación, las actividades referentes al indicador se cumplimentaron en el cuarto trimestre de 2017.</t>
    </r>
  </si>
  <si>
    <t>10.00</t>
  </si>
  <si>
    <t>10.0</t>
  </si>
  <si>
    <t>UR: EZQ</t>
  </si>
  <si>
    <t>EZQ</t>
  </si>
  <si>
    <t xml:space="preserve">Porcentaje de avance en las acciones de la campaña de difusión que contribuye al cambio cultural  en favor de la Igualdad y la No Discriminación </t>
  </si>
  <si>
    <t xml:space="preserve"> EZQ- Consejo Nacional para Prevenir la Discriminación </t>
  </si>
  <si>
    <t xml:space="preserve"> El derecho a la igualdad y no discriminación de las mujeres ni se respeta ni ejerce a causa de prácticas discriminatorias por particulares e instituciones que las invisibilizan, someten y atentan en contra de su dignidad y autonomía. </t>
  </si>
  <si>
    <t>732</t>
  </si>
  <si>
    <t>859</t>
  </si>
  <si>
    <t>(Consejo Nacional para Prevenir la Discriminación)</t>
  </si>
  <si>
    <t>Promover la Protección de los Derechos Humanos y Prevenir la Discriminación</t>
  </si>
  <si>
    <t>P024</t>
  </si>
  <si>
    <r>
      <t>Acciones de mejora para el siguiente periodo
UR:</t>
    </r>
    <r>
      <rPr>
        <sz val="10"/>
        <rFont val="Soberana Sans"/>
        <family val="2"/>
      </rPr>
      <t xml:space="preserve"> 211
consultar anexo pbr.</t>
    </r>
  </si>
  <si>
    <r>
      <t>Justificación de diferencia de avances con respecto a las metas programadas
UR:</t>
    </r>
    <r>
      <rPr>
        <sz val="10"/>
        <rFont val="Soberana Sans"/>
        <family val="2"/>
      </rPr>
      <t xml:space="preserve"> 211
No se alcanzó la meta trimestral, debido a que el endurecimiento de las políticas migratoria en Estados Unidos produjo la disminución a niveles históricos del flujo de personas que cruzan a ese país de manera indocumentada, impactando negativamente el número de casos de protección, incluyendo los vinculados a personas mexicanas en situación de maltrato, la repatriación de personas vulnerables, las mujeres mexicanas en reclusión, así como los de menores mexicanos procesados bajo el marco de la Ley para la Protección de las Víctimas del Tráfico de Personas en Estados Unidos    Aunado a esto, existen factores externos que repercuten en el registro de nuevos casos de protección, ya que ésta se brinda a petición de parte y es voluntario. </t>
    </r>
  </si>
  <si>
    <r>
      <t>Acciones realizadas en el periodo
UR:</t>
    </r>
    <r>
      <rPr>
        <sz val="10"/>
        <rFont val="Soberana Sans"/>
        <family val="2"/>
      </rPr>
      <t xml:space="preserve"> 211
Del 1 de octubre al 31 de diciembre de 2017, la red consular de México atendió un total de 1,676 casos de protección consular dentro del subprograma de Igualdad de Género de los cuales 1,559 fueron en Estados Unidos y 117 en otros países, divididos de la siguiente forma:    - Número de casos a mujeres, niñas,  niños y adultos mayores  en situacion de maltrato: 122 Hombres,  390 Mujeres,  25 Niñas y 24 Niños. Lo que dá un total de 561 casos atendidos.                                                                                                                                  - Número de personas mexicanas apoyadas y repatriadas en situación vulnerable: 363 Hombres, 131 Mujeres, 10 Niñas y 14 Niños. Lo que dá un total de 518 casos atendidos.                                                                                                                                                                                                                                                                                                                                                                                    - Número de mexicanas atendidas y apoyadas, privadas de su libertad: 597    En lo que respecta al subprograma Protección consular y asistencia a las personas mexicanas víctimas de trata de personas en el exterior, entre el 1 de octubre y el 31 de diciembre de 2017 fueron atendidos un total de 149 casos, distribuidos de la siguiente manera:    - Número de personas mexicanas  apoyadas, víctimas de trata de personas: 41 Hombres, 19 Mujeres, 26 Niñas y 63 Niños. Lo que dá un total de 149 casos atendidos. </t>
    </r>
  </si>
  <si>
    <t>12.00</t>
  </si>
  <si>
    <t>12.02</t>
  </si>
  <si>
    <t>UR: 211</t>
  </si>
  <si>
    <t>12.0</t>
  </si>
  <si>
    <t>71.00</t>
  </si>
  <si>
    <t>3,000.00</t>
  </si>
  <si>
    <t>211</t>
  </si>
  <si>
    <t>Porcentaje de casos de protección de mexicanas en reclusión en el extranjero, atendidos en el Programa Igualdad de Género</t>
  </si>
  <si>
    <t>68.00</t>
  </si>
  <si>
    <t>1,200.00</t>
  </si>
  <si>
    <t>Porcentaje de personas mexicanas en el exterior, víctimas de trata de personas atendidas en el Programa Igualdad de Género.</t>
  </si>
  <si>
    <t>38.00</t>
  </si>
  <si>
    <t>4,000.00</t>
  </si>
  <si>
    <t>Porcentaje de personas mexicanas en situaciones de vulnerabilidad, atendidas para su repatriación a México en el programa Igualdad de Género..</t>
  </si>
  <si>
    <t>89.00</t>
  </si>
  <si>
    <t>2,500.00</t>
  </si>
  <si>
    <t>Porcentaje de mujeres, niñas, niños y adultos mayores mexicanos en el exterior, en situación de maltrato, atendidas en el Programa Igualdad de Género.</t>
  </si>
  <si>
    <t xml:space="preserve"> Secretaria de Relaciones Exteriores </t>
  </si>
  <si>
    <t>(Dirección General de Protección a Mexicanos en el Exterior)</t>
  </si>
  <si>
    <t>Atención, protección, servicios y asistencia consulares</t>
  </si>
  <si>
    <t>E002</t>
  </si>
  <si>
    <t>Relaciones Exteriores</t>
  </si>
  <si>
    <t>5</t>
  </si>
  <si>
    <r>
      <t>Acciones de mejora para el siguiente periodo
UR:</t>
    </r>
    <r>
      <rPr>
        <sz val="10"/>
        <rFont val="Soberana Sans"/>
        <family val="2"/>
      </rPr>
      <t xml:space="preserve"> 610
Con la implementación del PROIGUALDAD-SRE 2015 2018 y con el seguimiento de la Agenda para la Igualdad 2017 se avanza en el proceso de transversalización e institucionalización de la perspectiva de género en la cultura institucional y en las políticas públicas que realiza la Cancillería para promover la igualdad sustantiva entre mujeres y hombres, ya que se coordinan acciones con las unidades responsables, delegaciones metropolitanas y regionales y las representaciones de México en el exterior en el seguimiento a políticas de igualdad .</t>
    </r>
  </si>
  <si>
    <r>
      <t>Justificación de diferencia de avances con respecto a las metas programadas
UR:</t>
    </r>
    <r>
      <rPr>
        <sz val="10"/>
        <rFont val="Soberana Sans"/>
        <family val="2"/>
      </rPr>
      <t xml:space="preserve"> 610
La Estrategia de Capacitación de Género de la Secretaría de Relaciones Exteriores durante el 2017 en la modalidad presencial, tuvo en el periodo reportado 519 personas capacitadas, (354 mujeres y 165 hombres); debido a que se coordinó la realización de  tres platicas al personal para afrontar los efectos causados por el sismo del 19 de septiembre con el Instituto de Seguridad y Servicios Sociales de los Trabajadores del Estado (ISSSTE), el Sistema Nacional de Protección Integral de Niñas, Niños y Adolescentes (SIPINNA) y el Centro Nacional de Prevención de Desastres (CENAPRED), por lo que el cumplimiento de la meta anual fue de 35% adicional en relación con la meta programada.</t>
    </r>
  </si>
  <si>
    <r>
      <t>Acciones realizadas en el periodo
UR:</t>
    </r>
    <r>
      <rPr>
        <sz val="10"/>
        <rFont val="Soberana Sans"/>
        <family val="2"/>
      </rPr>
      <t xml:space="preserve"> 610
Para mayor información consultar el Anexo 2 Avance y explicación sobre los resultados alcanzados</t>
    </r>
  </si>
  <si>
    <t>0.46</t>
  </si>
  <si>
    <t>4.00</t>
  </si>
  <si>
    <t>4.0</t>
  </si>
  <si>
    <t>UR: 610</t>
  </si>
  <si>
    <t>135.00</t>
  </si>
  <si>
    <t>600.00</t>
  </si>
  <si>
    <t>610</t>
  </si>
  <si>
    <t>Porcentaje de servidoras/es públicos beneficiados con acciones de sensibilización y capacitación para la incorporación de la perspectiva de igualdad de género en la Dependencia.</t>
  </si>
  <si>
    <t>105.00</t>
  </si>
  <si>
    <t>20.00</t>
  </si>
  <si>
    <t>Porcentaje de acciones instrumentadas para la incorporación de la perspectiva de igualdad de género en la Dependencia.</t>
  </si>
  <si>
    <t>(Dirección General del Servicio Exterior y de Recursos Humanos)</t>
  </si>
  <si>
    <t>Actividades de apoyo administrativo</t>
  </si>
  <si>
    <t>M001</t>
  </si>
  <si>
    <r>
      <t>Acciones de mejora para el siguiente periodo
UR:</t>
    </r>
    <r>
      <rPr>
        <sz val="10"/>
        <rFont val="Soberana Sans"/>
        <family val="2"/>
      </rPr>
      <t xml:space="preserve"> 812
Los compromisos adquiridos por nuestro país y su apertura al escrutinio internacional favorecen la demanda de acciones que no se tienen previstas, como solicitudes de información y respuestas conforme a diversos mecanismos internacionales. </t>
    </r>
  </si>
  <si>
    <r>
      <t>Justificación de diferencia de avances con respecto a las metas programadas
UR:</t>
    </r>
    <r>
      <rPr>
        <sz val="10"/>
        <rFont val="Soberana Sans"/>
        <family val="2"/>
      </rPr>
      <t xml:space="preserve"> 812
El Estado mexicano continúa posicionándose como un actor relevante en favor de la agenda de igualdad y  consolidado su liderazgo regional, especialmente en temas críticos de las prioridades nacionales como: estadísticas con perspectiva de género; discriminación múltiple e interseccional y salud sexual y derechos reproductivos.</t>
    </r>
  </si>
  <si>
    <r>
      <t>Acciones realizadas en el periodo
UR:</t>
    </r>
    <r>
      <rPr>
        <sz val="10"/>
        <rFont val="Soberana Sans"/>
        <family val="2"/>
      </rPr>
      <t xml:space="preserve"> 812
Al mes de diciembre de 2017, la Cancillería participó en las siguientes acciones afirmativas en cumplimiento con las obligaciones de México en materia de género:   1.- Jornadas de Acceso a la Justicia, Capítulo Sonora el 1,2 y 3  de octubre en Hermosillo, Sonora;  2.- Despedida Ana Güezmes;  3.- 72 AGONU;  4.- 165 CIDH en la ciudad de Montevideo del 23 oct al 01 noviembre;  5.- Seminario temático en torno al seguimiento del IX Informe (CEDAW) 18 y 19 de octubre en la Ciudad de México;  6.- IV Foro Internacional Avances y experiencias en la Agenda 2030 en México y América Latina: la situación de las Mujeres y los mecanismos de atención a 10 años de la LGAMVLV del 7 al 10 de noviembre en las instalaciones de la S.R.E.;  7.- Audiencia pública del caso Selvas y otras Participación en la audiencia pública en el marco del caso Selvas Gómez y otras vs Estados Unidos Mexicanos y  8.- Segunda reunión del Grupo de Trabajo de Violencia contra las Mujeres Indígenas (GT) de la Cumbre de Líderes de América del Norte (CALN) el 28 y 29 de noviembre en Ottawa, Canadá.  Con lo anterior, se da cumplimiento con las obligaciones internacionales de México en materia de igualdad y el empoderamiento de las mujeres. </t>
    </r>
  </si>
  <si>
    <t>0.62</t>
  </si>
  <si>
    <t>1.00</t>
  </si>
  <si>
    <t>1.0</t>
  </si>
  <si>
    <t>UR: 812</t>
  </si>
  <si>
    <t>135.71</t>
  </si>
  <si>
    <t>14.00</t>
  </si>
  <si>
    <t>812</t>
  </si>
  <si>
    <t>Porcentaje de acciones afirmativas</t>
  </si>
  <si>
    <t>(Dirección General de Derechos Humanos y Democracia)</t>
  </si>
  <si>
    <t>Promoción y defensa de los intereses de México en el ámbito multilateral</t>
  </si>
  <si>
    <t>P005</t>
  </si>
  <si>
    <r>
      <t>Acciones de mejora para el siguiente periodo
UR:</t>
    </r>
    <r>
      <rPr>
        <sz val="10"/>
        <rFont val="Soberana Sans"/>
        <family val="2"/>
      </rPr>
      <t xml:space="preserve"> 711
Se cumplieron las metas establecidas para este trimestre y las programadas de manera anual. </t>
    </r>
  </si>
  <si>
    <r>
      <t>Justificación de diferencia de avances con respecto a las metas programadas
UR:</t>
    </r>
    <r>
      <rPr>
        <sz val="10"/>
        <rFont val="Soberana Sans"/>
        <family val="2"/>
      </rPr>
      <t xml:space="preserve"> 711
Acciones estratégicas de capacitación. Fueron cumplidas las metas al 100%, toda vez que la meta fue de 5 acciones de capacitación estratégica y a la fecha del periodo de reporte se realizaron 5 acciones de capacitación estratégica, y así como diversas acciones de capacitación en el marco del Día Internacional para la Eliminación de la Violencia contra las Mujeres y como parte del Ciclo de Cine Debate Igualdad y no Violencia se realizaron dos funciones de cine.  Materiales informativos que promueven la igualdad de género. Fue superada la meta establecida para el cuarto trimestre, toda vez que se programaron 500 materiales y a la fecha de reporte se cuentan con 1000 ejemplares correspondientes al Procedimiento de Hostigamiento y Acoso Sexual de la SHCP; así como 1000 trípticos sobre hostigamiento y acoso sexual; lo cual representa el cumplimiento en un 300% de la meta establecida para este trimestre. Lo anterior, se deriva a partir del impulso de la Unidad de Igualdad de Género para fortalecer las acciones de prevención y atención del hostigamiento y acoso sexual en la SHCP y sector hacendario, en el marco de atención del Protocolo para la Prevención, Atención y Sanción del Hostigamiento y Acoso sexual. Hijos e hijas del personal de la SHCP que participan en las actividades de sensibilización en género y prevención de la violencia del programa Golondrinos. Se superó el cumplimiento de la meta establecida para este indicador, toda vez se programó para el 2017 la participación de 90 hijos e hijas del personal de la SHCP; a la fecha de reporte se cuenta con el 118% del cumplimiento de la meta establecida (106 hijos e hijas). Se destaca de manera adicional, la impartición de los Talleres Ciberbullying, sexting, grooming y trata de personas, Género y Juventudes, y el taller Discriminación, violencia y manejo positivo del conflicto; y se llevó a cabo el Primer Concurso de ensayo Avanzado por un desarrollo con igualdad.</t>
    </r>
  </si>
  <si>
    <r>
      <t>Acciones realizadas en el periodo
UR:</t>
    </r>
    <r>
      <rPr>
        <sz val="10"/>
        <rFont val="Soberana Sans"/>
        <family val="2"/>
      </rPr>
      <t xml:space="preserve"> 711
Acciones estratégicas de capacitación. Se realizaron 5 acciones estratégicas de capacitación: Taller Sobre Género y Empoderamiento, dos Cursos de Identidad, Igualdad y Respeto, dos Talleres sobre Lenguaje Incluyente, un Taller Burnout y la Conferencia Implementación de políticas públicas con perspectiva de género en el marco del 5° Simposio Internacional: Ocio, accesibilidad e igualdad de género. Así como tres actividades de capacitación en el marco del Día Internacional para la Eliminación de la Violencia contra las Mujeres y dos funciones del Ciclo de Cine debate Igualdad y No Violencia.  Materiales que promueven la igualdad. Se elaboraron y difundieron 1000 ejemplares del Procedimiento de Atención en casos de Hostigamiento y Acoso Sexual en la SHCP en coordinación con las áreas correspondientes en la atención, el cual presenta las vías de atención en casos de hostigamiento y acoso sexual. De manera adicional se elaboraron y difundieron 1000 ejemplares del Tríptico informativo sobre Hostigamiento y Acoso sexual con los aspectos más relevantes: conceptos, vías de atención, funciones de la persona consejera, y datos de contacto para la orientación y atención. La difusión se realizó a quienes integran la Red de Enlaces, el Comité de Ética, la Red de Personas Consejeras, áreas vinculadas con las vías de atención y prevención, coordinaciones administrativas y personal de la Dependencia.  Indicador Hijos e hijas del personal de la SHCP que participan en el Programa Golondrinos  El Programa Golondrinos 2017 contó con el registro de 153 jóvenes, de los cuales aprobaron 106 jóvenes (58 mujeres y 48 hombres) hijos e hijas del personal de la SHCP, los cuales participaron en las actividades, del 17 de julio al  7 de agosto. Se impartieron los Talleres Ciberbullying, sexting, grooming y trata de personas, Género y Juventudes, y Discriminación, violencia y manejo positivo del conflicto; y se llevó a cabo el Primer Concurso de ensayo Avanzado por un desarrollo con igualdad. </t>
    </r>
  </si>
  <si>
    <t>1.22</t>
  </si>
  <si>
    <t>UR: 711</t>
  </si>
  <si>
    <t>120.00</t>
  </si>
  <si>
    <t>711</t>
  </si>
  <si>
    <t>Porcentaje de materiales informátivos que promueven la igualdad de género, la no discriminación y prevención de la violencia de género</t>
  </si>
  <si>
    <t>127.00</t>
  </si>
  <si>
    <t>Porcentaje de acciones estratégicas de capacitación realizadas para incorporar la perspectiva de género en la cultura organizacional y quehacer institucional de la Secretaría</t>
  </si>
  <si>
    <t>118.00</t>
  </si>
  <si>
    <t xml:space="preserve">Porcentaje de hijos e hijas del personal de la SHCP que participan en las actividades de sensibilización en género y prevención de la violencia del programa Golondrinos. </t>
  </si>
  <si>
    <t xml:space="preserve"> Secretaria de Hacienda y Crédito Público </t>
  </si>
  <si>
    <t>(Dirección General de Recursos Humanos)</t>
  </si>
  <si>
    <t>Hacienda y Crédito Público</t>
  </si>
  <si>
    <t>6</t>
  </si>
  <si>
    <r>
      <t>Acciones de mejora para el siguiente periodo
UR:</t>
    </r>
    <r>
      <rPr>
        <sz val="10"/>
        <rFont val="Soberana Sans"/>
        <family val="2"/>
      </rPr>
      <t xml:space="preserve"> 115
Ninguna en virtud de que se encuentran materializando los proyectos
</t>
    </r>
    <r>
      <rPr>
        <b/>
        <sz val="10"/>
        <rFont val="Soberana Sans"/>
        <family val="2"/>
      </rPr>
      <t>UR:</t>
    </r>
    <r>
      <rPr>
        <sz val="10"/>
        <rFont val="Soberana Sans"/>
        <family val="2"/>
      </rPr>
      <t xml:space="preserve"> 111
Ninguna, en virtud de que culmino la materialización del programa A900
</t>
    </r>
    <r>
      <rPr>
        <b/>
        <sz val="10"/>
        <rFont val="Soberana Sans"/>
        <family val="2"/>
      </rPr>
      <t>UR:</t>
    </r>
    <r>
      <rPr>
        <sz val="10"/>
        <rFont val="Soberana Sans"/>
        <family val="2"/>
      </rPr>
      <t xml:space="preserve"> 139
Ninguna, en virtud que se concluyó con la materialización del programa A900 
</t>
    </r>
    <r>
      <rPr>
        <b/>
        <sz val="10"/>
        <rFont val="Soberana Sans"/>
        <family val="2"/>
      </rPr>
      <t>UR:</t>
    </r>
    <r>
      <rPr>
        <sz val="10"/>
        <rFont val="Soberana Sans"/>
        <family val="2"/>
      </rPr>
      <t xml:space="preserve"> 116
Ninguna, debido a que concluyó la materialización del Programa A900 
</t>
    </r>
    <r>
      <rPr>
        <b/>
        <sz val="10"/>
        <rFont val="Soberana Sans"/>
        <family val="2"/>
      </rPr>
      <t>UR:</t>
    </r>
    <r>
      <rPr>
        <sz val="10"/>
        <rFont val="Soberana Sans"/>
        <family val="2"/>
      </rPr>
      <t xml:space="preserve"> 138
Culmino la materialización sin embargo se tiene pendiente que se lleve a cabo el postest de referida campaña de difusión.</t>
    </r>
  </si>
  <si>
    <r>
      <t>Justificación de diferencia de avances con respecto a las metas programadas
UR:</t>
    </r>
    <r>
      <rPr>
        <sz val="10"/>
        <rFont val="Soberana Sans"/>
        <family val="2"/>
      </rPr>
      <t xml:space="preserve"> 115
Ninguna, debido a que culminó la materialización del programa A900
</t>
    </r>
    <r>
      <rPr>
        <b/>
        <sz val="10"/>
        <rFont val="Soberana Sans"/>
        <family val="2"/>
      </rPr>
      <t>UR:</t>
    </r>
    <r>
      <rPr>
        <sz val="10"/>
        <rFont val="Soberana Sans"/>
        <family val="2"/>
      </rPr>
      <t xml:space="preserve"> 111
Ninguna, en virtud de que se cumplieron con las metas establecidas.
</t>
    </r>
    <r>
      <rPr>
        <b/>
        <sz val="10"/>
        <rFont val="Soberana Sans"/>
        <family val="2"/>
      </rPr>
      <t>UR:</t>
    </r>
    <r>
      <rPr>
        <sz val="10"/>
        <rFont val="Soberana Sans"/>
        <family val="2"/>
      </rPr>
      <t xml:space="preserve"> 139
Ninguna, en virtud de que se cumplieron con las metas establecidas.
</t>
    </r>
    <r>
      <rPr>
        <b/>
        <sz val="10"/>
        <rFont val="Soberana Sans"/>
        <family val="2"/>
      </rPr>
      <t>UR:</t>
    </r>
    <r>
      <rPr>
        <sz val="10"/>
        <rFont val="Soberana Sans"/>
        <family val="2"/>
      </rPr>
      <t xml:space="preserve"> 116
Ninguna, en virtud de que se cumplieron con las metas establecidas
</t>
    </r>
    <r>
      <rPr>
        <b/>
        <sz val="10"/>
        <rFont val="Soberana Sans"/>
        <family val="2"/>
      </rPr>
      <t>UR:</t>
    </r>
    <r>
      <rPr>
        <sz val="10"/>
        <rFont val="Soberana Sans"/>
        <family val="2"/>
      </rPr>
      <t xml:space="preserve"> 138
Ninguna, en virtud de que se cumplieron con las metas establecidas.</t>
    </r>
  </si>
  <si>
    <r>
      <t>Acciones realizadas en el periodo
UR:</t>
    </r>
    <r>
      <rPr>
        <sz val="10"/>
        <rFont val="Soberana Sans"/>
        <family val="2"/>
      </rPr>
      <t xml:space="preserve"> 115
En este trimestre se adquirió el material para el Centro de Capacitación Virtual
</t>
    </r>
    <r>
      <rPr>
        <b/>
        <sz val="10"/>
        <rFont val="Soberana Sans"/>
        <family val="2"/>
      </rPr>
      <t>UR:</t>
    </r>
    <r>
      <rPr>
        <sz val="10"/>
        <rFont val="Soberana Sans"/>
        <family val="2"/>
      </rPr>
      <t xml:space="preserve"> 111
Esta UR se nutre con los proyectos que se describen a continuación: Maestrías en igualdad y desarrollo; en estudios de género, sociedad y cultura; así como los Diplomados en perspectiva de género; sexualidades: cuerpo, derechos humanos y política pública; multidisciplinario sobre violencia familiar y derechos humanos; la Enseñanza-Aprendizaje con Perspectiva de Género en los Planteles Educativos Militares y en relaciones de género, construyendo la igualdad entre mujeres y hombres.    Construcciones con perspectiva de género, un Centro de Desarrollo Infantil en la 1/a. Zona Militar, Cd. de México; un alojamiento para mujeres militares del C.G. 40/a. Z.M. y U.M.C.E.; Construcción y remodelación del área de quejas y recomendaciones de la DIR. GRAL. DD. HH.; un alojamiento para mujeres militares en el Campo Militar No. 18-A (Pachuca, Hgo.); un alojamiento para mujeres militares en el C.G. XI R.M. (Torreón, Coah.); un alojamiento para mujeres militares en el C.G. 3/a. Bgda. Pol. Mil. (San Miguel de los Jagüeyes, Edo. Mex. y un alojamiento para mujeres militares en el C.G. 5/a. Bgda. Pol. Mil. (San Miguel de los Jagüeyes, Edo. Mex.)
</t>
    </r>
    <r>
      <rPr>
        <b/>
        <sz val="10"/>
        <rFont val="Soberana Sans"/>
        <family val="2"/>
      </rPr>
      <t>UR:</t>
    </r>
    <r>
      <rPr>
        <sz val="10"/>
        <rFont val="Soberana Sans"/>
        <family val="2"/>
      </rPr>
      <t xml:space="preserve"> 139
Se materializaron 3 Seminarios, 60 talleres de sensibilización de genero, 5 talleres de conciliación de la vida familiar y laboral.
</t>
    </r>
    <r>
      <rPr>
        <b/>
        <sz val="10"/>
        <rFont val="Soberana Sans"/>
        <family val="2"/>
      </rPr>
      <t>UR:</t>
    </r>
    <r>
      <rPr>
        <sz val="10"/>
        <rFont val="Soberana Sans"/>
        <family val="2"/>
      </rPr>
      <t xml:space="preserve"> 116
Se materializó el proyecto de profesionalización con el Diplomado sexualidades: cuerpo, derechos humanos y política pública.  
</t>
    </r>
    <r>
      <rPr>
        <b/>
        <sz val="10"/>
        <rFont val="Soberana Sans"/>
        <family val="2"/>
      </rPr>
      <t>UR:</t>
    </r>
    <r>
      <rPr>
        <sz val="10"/>
        <rFont val="Soberana Sans"/>
        <family val="2"/>
      </rPr>
      <t xml:space="preserve"> 138
Se concluyo la Campaña de Difusión.</t>
    </r>
  </si>
  <si>
    <t>19.52</t>
  </si>
  <si>
    <t>UR: 139</t>
  </si>
  <si>
    <t>16.01</t>
  </si>
  <si>
    <t>7.64</t>
  </si>
  <si>
    <t>UR: 138</t>
  </si>
  <si>
    <t>7.18</t>
  </si>
  <si>
    <t>0.02</t>
  </si>
  <si>
    <t>UR: 116</t>
  </si>
  <si>
    <t>2.18</t>
  </si>
  <si>
    <t>UR: 115</t>
  </si>
  <si>
    <t>2.01</t>
  </si>
  <si>
    <t>UR: 111</t>
  </si>
  <si>
    <t>82.78</t>
  </si>
  <si>
    <t>30.00</t>
  </si>
  <si>
    <t>139</t>
  </si>
  <si>
    <t>CURSO DE  CAPACITACIÓN EN PREVENCIÓN DEL HOSTIGAMIENTO Y ACOSO SEXUAL</t>
  </si>
  <si>
    <t>PORCENTAJE DE AVANCE EN LOS TALLERES EN PERSPECTIVA DE GÉNERO.</t>
  </si>
  <si>
    <t>PORCENTAJE DE AVANCE DE LAS MAESTRIAS, Y DIPLOMADOS EN PERSPECTIVA DE GÉNERO.</t>
  </si>
  <si>
    <t>138</t>
  </si>
  <si>
    <t>PORCENTAJE DE AVANCE EN LA DIFUSIÓN EN MATERIA DE GÉNERO.</t>
  </si>
  <si>
    <t>116</t>
  </si>
  <si>
    <t>115</t>
  </si>
  <si>
    <t>PORCENTAJE DE AVANCE EN LA ADQUISICIÓN DE EQUIPO PARA INSTALACIONES MILITARES CON PERSPECTIVA DE GÉNERO.</t>
  </si>
  <si>
    <t>111</t>
  </si>
  <si>
    <t>PORCENTAJE DE AVANCE EN LA CONSTRUCCIÓN, ADECUACIÓN, REMODELACIÓN Y EQUIPAMIENTO  DE INSTALACIONES MILITARES CON PERSPECTIVA DE GÉNERO.</t>
  </si>
  <si>
    <t xml:space="preserve"> Secretaria de Defensa Nacional </t>
  </si>
  <si>
    <t>(Dirección General de Derechos Humanos)</t>
  </si>
  <si>
    <t>(Dirección General de Comunicación Social)</t>
  </si>
  <si>
    <t>(Dirección General de Sanidad)</t>
  </si>
  <si>
    <t>(Dirección General de Educación Militar y Rectoría de la Universidad del Ejército y Fuerza Aérea)</t>
  </si>
  <si>
    <t>(Jefatura del Estado Mayor de la Defensa Nacional)</t>
  </si>
  <si>
    <t>108.0</t>
  </si>
  <si>
    <t>Programa de igualdad entre mujeres y hombres SDN</t>
  </si>
  <si>
    <t>A900</t>
  </si>
  <si>
    <t>Defensa Nacional</t>
  </si>
  <si>
    <t>7</t>
  </si>
  <si>
    <r>
      <t>Acciones de mejora para el siguiente periodo
UR:</t>
    </r>
    <r>
      <rPr>
        <sz val="10"/>
        <rFont val="Soberana Sans"/>
        <family val="2"/>
      </rPr>
      <t xml:space="preserve"> 112
Continuar con la capacitación en temas de perspectiva de género para reforzar y sensibilizar al personal que ocupa puestos de toma de decisión.    Involucrar a los altos mandos en las actividades para que sean replicadores de las acciones.  </t>
    </r>
  </si>
  <si>
    <r>
      <t>Justificación de diferencia de avances con respecto a las metas programadas
UR:</t>
    </r>
    <r>
      <rPr>
        <sz val="10"/>
        <rFont val="Soberana Sans"/>
        <family val="2"/>
      </rPr>
      <t xml:space="preserve"> 112
Sin información</t>
    </r>
  </si>
  <si>
    <r>
      <t>Acciones realizadas en el periodo
UR:</t>
    </r>
    <r>
      <rPr>
        <sz val="10"/>
        <rFont val="Soberana Sans"/>
        <family val="2"/>
      </rPr>
      <t xml:space="preserve"> 112
Al cuarto trimestre, se llevaron a cabo 23 acciones, de las cuales 12 son de capacitación y 11 de difusión.   Se capacitó a 395 mujeres y 235 hombres en el tema de políticas públicas con perspectiva de género y masculinidades y se realizaron talleres con perspectiva de género.  En materia de difusión se realizó cine debate para 329 mujeres y 286 hombres a nivel nacional, para las y los enlaces de género de Oficinas Centrales, Órganos Descentralizados y Delegaciones Estatales, con el objetivo de sensibilizar al personal en temas de la no violencia y buen trato.  Al finalizar la proyección de la película se abre una mesa de debate  para reflexionar sobre el contenido y la aplicación en la vida diaria. </t>
    </r>
  </si>
  <si>
    <t>4.27</t>
  </si>
  <si>
    <t>4.68</t>
  </si>
  <si>
    <t>UR: 112</t>
  </si>
  <si>
    <t>4.44</t>
  </si>
  <si>
    <t>300.00</t>
  </si>
  <si>
    <t>112</t>
  </si>
  <si>
    <t>Porcentaje de acciones del programa de trabajo de la UIG instrumentadas para la  transversalización e institucionalización de la perspectiva de género.</t>
  </si>
  <si>
    <t xml:space="preserve"> Secretaria de Agricultura, Ganadería, Desarrollo Rural, Pesca y Alimentación </t>
  </si>
  <si>
    <t xml:space="preserve"> Al interior de la Secretaría un alto porcentaje de puestos de toma de decisión están conformados por hombres. Los horarios laborales no son compatibles para conciliar la vida laboral con la vida familiar. No existe una política para que las madres de familia resuelvan el tema del cuidado de los hijos.  </t>
  </si>
  <si>
    <t>5780</t>
  </si>
  <si>
    <t>9128</t>
  </si>
  <si>
    <t>6000</t>
  </si>
  <si>
    <t>10000</t>
  </si>
  <si>
    <t>(Coordinación General de Enlace Sectorial)</t>
  </si>
  <si>
    <t>4.4</t>
  </si>
  <si>
    <t>Diseño y Aplicación de la Política Agropecuaria</t>
  </si>
  <si>
    <t>P001</t>
  </si>
  <si>
    <t>Agricultura, Ganadería, Desarrollo Rural, Pesca y Alimentación</t>
  </si>
  <si>
    <t>8</t>
  </si>
  <si>
    <r>
      <t>Acciones de mejora para el siguiente periodo
UR:</t>
    </r>
    <r>
      <rPr>
        <sz val="10"/>
        <rFont val="Soberana Sans"/>
        <family val="2"/>
      </rPr>
      <t xml:space="preserve"> 112
Derivado de la integración de un equipo multidisciplinario se logró llevar a cabo de manera satisfactoria el proceso de evaluación y dictamen de las solicitudes recibidas de Proyectos de Producción Primaria y Agregación de Valor.  Pese a que la situación histórica de la mujer, la muestra en un estado de vulnerabilidad, existen oportunidades objetivas que permitirán realizar cambios en beneficio de las mismas y con ello poder brindar una mejorada y arraigada posición de empoderamiento en la sociedad.     Dentro de algunas oportunidades podemos enunciar el continuo compromiso de otros actores involucrados en el fortalecimiento de la perspectiva de género como las personas beneficiarias, las organizaciones de la sociedad civil que actúan como gestores, los asesores técnicos comprometidos y servidores públicos.     En lo que respecta al componente la capacitación permanente en género de todo el personal que participa en la operación del mismo, a los asesores técnicos habilitados y a las beneficiarias. Esta herramienta es de suma importancia para el desarrollo de las beneficiarias, así como la revisión regular e incorporación de la perspectiva de género en cada una de las etapas de operación.    La Unidad Responsable realiza un trabajo permanente para lograr una mayor eficiencia en las tareas de supervisión, acompañamiento de los proyectos apoyados y asesoría sobre sus derechos y obligaciones a los grupos beneficiarios.  
</t>
    </r>
    <r>
      <rPr>
        <b/>
        <sz val="10"/>
        <rFont val="Soberana Sans"/>
        <family val="2"/>
      </rPr>
      <t>UR:</t>
    </r>
    <r>
      <rPr>
        <sz val="10"/>
        <rFont val="Soberana Sans"/>
        <family val="2"/>
      </rPr>
      <t xml:space="preserve"> 411
Se ingresó en el ejercicio 2017 nuevas familias a los apoyos del componente.  Se tiene población PROSPERA incluida en los beneficiarios del componente.
</t>
    </r>
    <r>
      <rPr>
        <b/>
        <sz val="10"/>
        <rFont val="Soberana Sans"/>
        <family val="2"/>
      </rPr>
      <t>UR:</t>
    </r>
    <r>
      <rPr>
        <sz val="10"/>
        <rFont val="Soberana Sans"/>
        <family val="2"/>
      </rPr>
      <t xml:space="preserve"> 412
Acceso a las comunidades afectadas por desastres naturales tales como ciclones o lluvias torrenciales o bien por la dispersión y distancia entre las comunidades afectadas.  Ampliar la cobertura de aseguramiento en algunas zonas del país por parte de los estados.  Agilidad en la entrega de apoyos a productoras por parte del gobierno estatal.  
</t>
    </r>
    <r>
      <rPr>
        <b/>
        <sz val="10"/>
        <rFont val="Soberana Sans"/>
        <family val="2"/>
      </rPr>
      <t>UR:</t>
    </r>
    <r>
      <rPr>
        <sz val="10"/>
        <rFont val="Soberana Sans"/>
        <family val="2"/>
      </rPr>
      <t xml:space="preserve"> 413
Sin información</t>
    </r>
  </si>
  <si>
    <r>
      <t>Justificación de diferencia de avances con respecto a las metas programadas
UR:</t>
    </r>
    <r>
      <rPr>
        <sz val="10"/>
        <rFont val="Soberana Sans"/>
        <family val="2"/>
      </rPr>
      <t xml:space="preserve"> 112
Para los proyectos de producción primaria y agregación de valor, la meta programada se estableció considerando el monto más alto que cada grupo o persona moral podría solicitar, Sin embargo, durante la ejecución del componente se tuvo una demanda de proyectos con valores menores a los montos máximos establecidos en las Reglas de Operación 2017, lo cual permitió apoyar un mayor número de proyectos.  En relación a la meta del 52 % programada para el indicador Porcentaje de mujeres apoyadas por el programa con proyectos productivos cabe recalcar que se superó en un 38% la meta establecida ,esto a causa de que el componente  FAPPA  tuvo una mayor eficiencia en el ejercicio de los recursos, lo que permitió autorizar una mayor cantidad de proyectos productivos, respecto a los que se tenían programados apoyar, en consecuencia se beneficiaron 3,500 mujeres más a las que se habían programado apoyar.
</t>
    </r>
    <r>
      <rPr>
        <b/>
        <sz val="10"/>
        <rFont val="Soberana Sans"/>
        <family val="2"/>
      </rPr>
      <t>UR:</t>
    </r>
    <r>
      <rPr>
        <sz val="10"/>
        <rFont val="Soberana Sans"/>
        <family val="2"/>
      </rPr>
      <t xml:space="preserve"> 411
Como parte de la sinergia generada por las condiciones de los procesos administrativos del PESA obedecen tiempos de identificación, registro, operación por parte de las Agencias de Desarrollo Rural, como factor fundamental en la operatividad del PESA, procesos de monitoreo y supervisión entre otros; así como lo correspondiente a nuevas y relevantes acciones que ha determinado la SAGARPA, como lo es el registro en el Padrón Único de Beneficiarios, brindando posibilidad de beneficiar a mayor número de familias, identificando a quienes nunca han recibido un apoyo por parte del Gobierno Federal, así como apoyo recibido por parte de la SAGARPA; condición que nos obliga a ser sumamente cuidadosos en la identificación, cobertura y zonas de prioritaria cobertura que garanticen la atención que se brinda a nuestra población objetivo.  Notas del Anexo 1 de la población atendida.  La fuente de información oficial es el Sistema Único de Registro de Información (SURI) aún está en proceso de captura, por lo que no se cuenta con el 100% de datos para proporcionar.  
</t>
    </r>
    <r>
      <rPr>
        <b/>
        <sz val="10"/>
        <rFont val="Soberana Sans"/>
        <family val="2"/>
      </rPr>
      <t>UR:</t>
    </r>
    <r>
      <rPr>
        <sz val="10"/>
        <rFont val="Soberana Sans"/>
        <family val="2"/>
      </rPr>
      <t xml:space="preserve"> 412
Sin información
</t>
    </r>
    <r>
      <rPr>
        <b/>
        <sz val="10"/>
        <rFont val="Soberana Sans"/>
        <family val="2"/>
      </rPr>
      <t>UR:</t>
    </r>
    <r>
      <rPr>
        <sz val="10"/>
        <rFont val="Soberana Sans"/>
        <family val="2"/>
      </rPr>
      <t xml:space="preserve"> 413
No se tiene la información definitiva en virtud de que los Estados aun no la proporcionan.</t>
    </r>
  </si>
  <si>
    <r>
      <t>Acciones realizadas en el periodo
UR:</t>
    </r>
    <r>
      <rPr>
        <sz val="10"/>
        <rFont val="Soberana Sans"/>
        <family val="2"/>
      </rPr>
      <t xml:space="preserve"> 112
A través del Componente El Campo en Nuestras Manos  se autorizaron aproximadamente 110,000 solicitudes, a la fecha se han entregado  68,025 Paquetes productivos para el autoconsumo a mujeres en condiciones de pobreza, con cobertura nacional.    En cuanto a Proyectos de Producción Primaria y Agregación de Valor, durante el ejercicio 2017 se dictaminaron positivos 3,407 proyectos productivos, a la fecha 1,596 proyectos han sido pagados, entregados a pequeñas productoras de los estratos E1, E2 y E3.   De los 1,596 proyectos productivos pagados se pudo observar que la mayor concentración por giro productivo se tuvo en ovinos, bovinos y porcinos. Las entidades con mayor número de proyectos productivos pagados son Chiapas, 13%, Querétaro 9% y; Guerrero, México y Puebla con un 7% cada uno. Al cuarto trimestre de 2017, el FAPPA logró autorizar 3,682 proyectos productivos en beneficio de 12,788  mujeres, a quienes se les otorgó un monto de 900 millones de pesos, superando en  44% al monto proyectado en la programación anual Erogaciones para la Igualdad entre Mujeres y Hombres
</t>
    </r>
    <r>
      <rPr>
        <b/>
        <sz val="10"/>
        <rFont val="Soberana Sans"/>
        <family val="2"/>
      </rPr>
      <t>UR:</t>
    </r>
    <r>
      <rPr>
        <sz val="10"/>
        <rFont val="Soberana Sans"/>
        <family val="2"/>
      </rPr>
      <t xml:space="preserve"> 411
Al corte del 02 de enero de 2018, a través del Sistema Único de Información (SURI) se tienen registrados 9,254 mujeres beneficiadas mediante los conceptos de apoyo de proyectos productivos para mejorar su seguridad alimentaria.  Se incorporó la medición de la perspectiva de género en este Componente, el 100% de las Agencias de Desarrollo Rural (323 en 24 estados) están siendo capacitadas en el proceso de formación en perspectiva de género y en el módulo formulación de proyectos con perspectiva intercultural y de género contemplado en la metodología SAGARPA ? FAO; así como la capacitación a los beneficiarios PESA en temas como Educación Financiera.  Con las herramientas aportadas se dará cumplimiento a fortalecer capacidades para la evaluación de proyectos con perspectiva de género a nivel de grupos operativos estatales.      Se ha elaborado el Manual para Desarrollar Talleres Comunitarios de Perspectiva de Género para implementar 3,400 talleres comunitarios en los que participarán alrededor de 68 mil mujeres y hombres de 3,400 comunidades rurales
</t>
    </r>
    <r>
      <rPr>
        <b/>
        <sz val="10"/>
        <rFont val="Soberana Sans"/>
        <family val="2"/>
      </rPr>
      <t>UR:</t>
    </r>
    <r>
      <rPr>
        <sz val="10"/>
        <rFont val="Soberana Sans"/>
        <family val="2"/>
      </rPr>
      <t xml:space="preserve"> 412
Para 2017, el Componente considera dentro de su presupuesto un monto de 250.00 millones de pesos, que está etiquetado para acciones que promuevan la igualdad entre mujeres y hombres, la erradicación de la violencia de género y cualquier forma de discriminación de género.     El Componente en carácter preventivo autorizó apoyos en los 32 Estados del país por un monto de $1,991.66 millones de pesos para asegurar 10.5 millones de hectáreas de cultivos Primavera ?Verano, Otoño ? Invierno y Perennes, en diferentes esquemas de aseguramiento, así como 4.3 millones de unidades animal, 0.52 millones de metros cuadrados acuícolas y 2, 925 embarcaciones.     Del total de productores protegidos estimados 1,863,622, se calcula que se benefició a 454,730 productoras con el fin de proteger sus activos productivos por fenómenos meteorológicos (sequías, huracanes, heladas, granizadas, lluvias torrenciales, inundaciones, entre otros), y posibles fenómenos geológicos (terremotos, erupción volcánica, maremoto y movimiento ladera). Logrando canalizar un monto mayor a lo etiquetado (250 mdp) para este fin.   
</t>
    </r>
    <r>
      <rPr>
        <b/>
        <sz val="10"/>
        <rFont val="Soberana Sans"/>
        <family val="2"/>
      </rPr>
      <t>UR:</t>
    </r>
    <r>
      <rPr>
        <sz val="10"/>
        <rFont val="Soberana Sans"/>
        <family val="2"/>
      </rPr>
      <t xml:space="preserve"> 413
Sin información</t>
    </r>
  </si>
  <si>
    <t>394.53</t>
  </si>
  <si>
    <t>400.57</t>
  </si>
  <si>
    <t>UR: 413</t>
  </si>
  <si>
    <t>516.07</t>
  </si>
  <si>
    <t>245.48</t>
  </si>
  <si>
    <t>250.00</t>
  </si>
  <si>
    <t>250.0</t>
  </si>
  <si>
    <t>UR: 412</t>
  </si>
  <si>
    <t>805.33</t>
  </si>
  <si>
    <t>877.32</t>
  </si>
  <si>
    <t>UR: 411</t>
  </si>
  <si>
    <t>50.0</t>
  </si>
  <si>
    <t>687.04</t>
  </si>
  <si>
    <t>746.95</t>
  </si>
  <si>
    <t>1633.96</t>
  </si>
  <si>
    <t>18.00</t>
  </si>
  <si>
    <t>413</t>
  </si>
  <si>
    <t>Porcentaje de mujeres beneficiarias con servicios de extensión, innovación y capacitación de los estratos* E1, E2 y E3.</t>
  </si>
  <si>
    <t>3.00</t>
  </si>
  <si>
    <t>35.00</t>
  </si>
  <si>
    <t>Porcentaje de mujeres jóvenes (de 15 A 35 Años de Edad) que reciben capacitación para crear y consolidar agronegocios rurales de los estratos E1, E2 y E3.</t>
  </si>
  <si>
    <t>22.00</t>
  </si>
  <si>
    <t>412</t>
  </si>
  <si>
    <t>Porcentaje de beneficiarias mujeres que cuentan con protección para sus unidades de producción ante la ocurrencia de Desastres Naturales</t>
  </si>
  <si>
    <t>6.20</t>
  </si>
  <si>
    <t>6.67</t>
  </si>
  <si>
    <t>6.60</t>
  </si>
  <si>
    <t>411</t>
  </si>
  <si>
    <t>Porcentaje de Mujeres Rurales Apoyadas por el PESA</t>
  </si>
  <si>
    <t>Porcentaje de solicitudes autorizadas de produccción primaria y agregación de valor</t>
  </si>
  <si>
    <t>47.00</t>
  </si>
  <si>
    <t>48.00</t>
  </si>
  <si>
    <t>Porcentaje de solicitudes autorizadas  para la instalación de paquetes productivos para el autoconsumo.</t>
  </si>
  <si>
    <t>52.00</t>
  </si>
  <si>
    <t>Semestral</t>
  </si>
  <si>
    <t>Porcentaje de mujeres apoyadas por el programa con proyectos productivos.</t>
  </si>
  <si>
    <t xml:space="preserve"> El papel de la mujer en actividades productivas es cada vez más importante, debido a que la emigración de los hombres jóvenes de las zonas rurales ha conllevado cambios permanentes que incrementan las tareas y responsabilidades de éstas.  De acuerdo a lo anterior, las mujeres continúan presentando las siguientes desventajas en comparación con los hombres:  Reciben una menor remuneración por las actividades que desempeñan. No se reconoce la contribución del trabajo doméstico en el desarrollo económico. Tienen bajo acceso a la educación, formación, ayuda técnica, protección del empleo y servicios sanitarios. Generalmente se dedican a producir alimentos para autoconsumo, mientras que el hombre se dedica a productivas remuneradas.  Tienden a administrar parcelas más pequeñas y en general a trabajar en condiciones más precarias y con valor estacional que el hombre. Tienen menor probabilidad que los hombres de poseer tierras o ganado, adoptar nuevas tecnologías, acceder a créditos u otros servicios financieros.   En este sentido, el componente FAPPA busca propiciar entre las mujeres mejores oportunidades para acceder a actividades económicas, a través del otorgamiento de subsidios para la implementación de proyectos productivos de tipo agrícola, pecuario, comercial, industrial y de servicios, a fin de coadyuvar en el incremento de la productividad de las mujeres habitantes de los núcleos agrarios del país.     El PESA es una estrategia diferenciada para el desarrollo rural de zonas marginadas, que opera con la metodología diseñada por la Organización de las Naciones Unidas para la Alimentación y la Agricultura (FAO).  Contribuye  al logro de la seguridad alimentaria y nutricional de las familias en localidades rurales de alta y muy alta marginación, incrementando los niveles de producción y productividad, mediante el desarrollo de capacidades, el mejoramiento de activos productivos, el incremento de la disponibilidad de agua  a nivel parcelario y la conservación del suelo.  El PESA promueve la igualdad de oportunidades y busca que todos los integrantes de la comunidad participen en los diferentes procesos de desarrollo y se beneficien de manera equitativa de los mismos, independientemente de su religión, sexo, edad, grupo étnico y capacidades diferentes. La participación de las mujeres es y ha sido fundamental en la consecución de logros y resultados del Componente, ya que representan al 66% de la población beneficiada.   El Componente Atención a Desastres Naturales en el Sector Agropecuario (fondo) da atención a las afectaciones provocadas por desastres naturales en cultivos anuales y perennes, unidades animal (ganado mayor y menor), embarcación, unidades y hectáreas de acuacultura de productoras de bajos ingresos, en función de las afectaciones ocasionadas por Desastres Naturales que se caracterizan por ser  atípicos e impredecibles, por lo que no se puede anticipar la ubicación, fecha, magnitud.     De acuerdo a las Reglas de Operación del Programa de Apoyos a Pequeños Productores de la SAGARPA 2017, en específico del ?Componente de Extensionismo, Desarrollo de Capacidades y Asociatividad Productiva?, en el artículo 48 se define que los apoyos serán destinados a pequeños productores ya sea de manera individual, organizados en grupo o constituidos como persona moral del sector rural pertenecientes a los estratos E1, E2 y E3, la cual se describe en el Diagnóstico del Sector Rural y Pesquero de México? (SAGARPA-FAO, 2014. Diagnóstico del sector rural y pesquero de México).  En el caso del Componente de Extensionismo, Desarrollo de Capacidades y Asociatividad Productiva el objetivo específico se describe en la Fracción V del artículo 3 como: Apoyar a pequeños productores(as) con servicios de extensión, innovación y capacitación para incrementar la producción de alimentos y fortalecer el desarrollo comunitario en las zonas rurales.  En este sentido, la población objetivo del Componente de Extensionismo, Desarrollo de Capacidades y Asociatividad Productiva no se enfoca de manera particular a la atención diferenciada por sexo, sin embargo, las acciones del Componente incentivan la participación de mujeres y hombres de manera indistinta por lo que dentro de los registros de información del Componente se obtendrá información desagregada por sexo.   </t>
  </si>
  <si>
    <t>(Dirección General de Desarrollo de Capacidades y Extensionismo Rural)</t>
  </si>
  <si>
    <t>479278</t>
  </si>
  <si>
    <t>369183</t>
  </si>
  <si>
    <t>(Dirección General de Atención al Cambio Climático en el Sector Agropecuario)</t>
  </si>
  <si>
    <t>(Dirección General de Desarrollo Territorial y Organización Rural)</t>
  </si>
  <si>
    <t>2450.0</t>
  </si>
  <si>
    <t>Programa de Apoyos a Pequeños Productores</t>
  </si>
  <si>
    <t>S266</t>
  </si>
  <si>
    <r>
      <t>Acciones de mejora para el siguiente periodo
UR:</t>
    </r>
    <r>
      <rPr>
        <sz val="10"/>
        <rFont val="Soberana Sans"/>
        <family val="2"/>
      </rPr>
      <t xml:space="preserve"> 300
En lo general, se continúan identificando resistencias al tema de género. Es necesario que las personas con puestos directivos se capaciten y asistan a los cursos, de tal forma que esto incentive a su personal. Aunque en 2017 se realizaron 60 actividades de capacitación, queda mucho camino por recorrer y en este último año sería importante elegir actividades que permitan institucionalizar la perspectiva de género en el Sector. Como áreas de oportunidad, se mencionan las siguientes:  1. Comprometer a mandos directivos a formar parte de las capacitaciones.  2. Avanzar hacia capacitaciones más específicas para quienes ya tomaron módulos básicos en materia de sexo-género.  3. Mapear las áreas dentro del Sector con quienes no se ha tenido contacto para que cuenten con los módulos formativos en la materia.  4. Concretar la colaboración con el INMUJERES para realizar el seminario internacional en materia de movilidad con perspectiva de género, así como afianzar y reforzar la relación con la Dirección General de Autotransporte Federal para poder realizar un reporte adecuado de las líneas de acción asignadas a la SCT dentro del PROIGUALDAD.  5. Lograr un acercamiento desde la perspectiva de movilidad y género con las áreas que se vinculan al transporte aéreo y ferroviario, ya que también tienen un papel en este tema.  6. Capacitar en materia del Protocolo en materia de acoso y hostigamiento sexual, dando prioridad a integrantes de los Comités de ética así como a quienes tengan la labor de consejería.  7. Replantear un programa de capacitación para las entidades federativas así como para las y los enlaces en materia de género, con la finalidad de que se cuenten con conocimientos básicos en este tema.  8. Generar vínculos de trabajo con el Órgano Interno de Control de la Secretaría para que las personas designadas como enlaces y las entidades y dependencias del Sector, atiendan las solicitudes de seguimiento relacionadas con la implementación del PROIGUALDAD.</t>
    </r>
  </si>
  <si>
    <r>
      <t>Justificación de diferencia de avances con respecto a las metas programadas
UR:</t>
    </r>
    <r>
      <rPr>
        <sz val="10"/>
        <rFont val="Soberana Sans"/>
        <family val="2"/>
      </rPr>
      <t xml:space="preserve"> 300
En cuanto a los indicadores vinculados al programa presupuestario con erogaciones para la igualdad entre mujeres y hombres; es necesario mencionar que para el primero de los tres indicadores, correspondiente al Porcentaje de avance de las acciones de la SCT realizadas en el marco del Proigualdad en 2017, se tiene un valor reportado menor al esperado. Lo anterior se debe a que sigue pendiente la revisión de reglas de operación del PET, sin embargo en términos generales, este indicador arroja un cumplimiento del 91%, lo cual es positivo. En cuanto al segundo indicador, el cual hace referencia al porcentaje de personal de la SCT capacitado sobre la perspectiva de igualdad de género y derechos humanos de las mujeres, se reporta un rebase de meta superior al 430%, lo anterior se debe a que hubo una inconsistencia al momento de construir el indicador, ya que se puso un denominador muy bajo que no corresponde a una cifra aproximada del total del personal que labora en la Secretaría. En relación al tercer indicador que da cuenta del porcentaje de personas servidoras públicas de mandos medios y superiores capacitadas en materia de igualdad de género, en el último trimestre del 2017 se logró evidenciar que quienes más asisten a las capacitaciones son personas de nivel operativo, lo anterior ya se había mencionado en otros informes pero no se tenían las cifras concretas. Además, muchas personas omiten marcar en las listas de asistencia si son operativas o mandos medios/superiores, lo cual complicó la generación de las cifras correspondientes. En cuanto al anexo de población atendida, se continuó el reporte de personas capacitadas por rango etario y sexo además de por entidad federativa, dando un total de 2617 personas en 31 entidades del país, quedando pendiente únicamente Quintana Roo, y siendo la Ciudad de México, Morelos, Hidalgo y Estado de México las entidades con el mayor número de participaciones en actividades de formación en materia de igualdad de género.</t>
    </r>
  </si>
  <si>
    <r>
      <t>Acciones realizadas en el periodo
UR:</t>
    </r>
    <r>
      <rPr>
        <sz val="10"/>
        <rFont val="Soberana Sans"/>
        <family val="2"/>
      </rPr>
      <t xml:space="preserve"> 300
Para el cuarto trimestre del 2017, se concretaron dos acciones contempladas dentro de la matriz de indicadores comprometida con el PROIGUALDAD: Una fue cubrir a las entidades cercanas a la Ciudad de México para que todos los centros SCT tuvieran la capacitación básica en materia de sexo-género, y la otra fue lograr un acercamiento y comenzar actividades de capacitación de carácter general y luego específicas en cuento a movilidad y género con la Dirección General de Autotransporte Federal para abordar las líneas de acción asignadas a la SCT dentro del PROIGUALDAD. Aunado a lo anterior, se logró realizar una tele presencia con personal de 16 Administraciones Portuarias en todo el país así como un taller presencial con personal de la Coordinación de Puertos y Marina Mercante. En resumen, en este 2017 se realizaron 60 actividades de capacitación en las cuales participaron un total de 2617 personas dentro de la SCT en diversas cuestiones relacionadas con la igualdad sustantiva entre mujeres y hombres, de éstas, 1446 son mujeres y 1171 son hombres. En específico, en oficinas centrales fueron capacitadas 580 personas, en centros SCT de todo el país 769 personas y en instituciones sectorizadas y descentralizadas a un total de 1268 personas. Del acercamiento con la Dirección General de Autotransporte Federal, destaca la buena disposición por parte de la Dirección General, con quien se tuvo dos reuniones de trabajo para abordar el contenido y alcance las líneas de acción. Producto de esto, fueron acordadas dos talleres de 8 horas de duración para personal de mandos medios y superiores de la DGAF en materia de género y movilidad, asistiendo el titular de la Dirección así como titulares de las Direcciones Generales Adjuntas. Este taller contempló las temáticas de sexo-género, violencia en contra de las mujeres y las niñas, derecho a la movilidad y una última sección sobre políticas públicas y buenas prácticas.</t>
    </r>
  </si>
  <si>
    <t>2.58</t>
  </si>
  <si>
    <t>3.66</t>
  </si>
  <si>
    <t>UR: 300</t>
  </si>
  <si>
    <t>6.28</t>
  </si>
  <si>
    <t>83.04</t>
  </si>
  <si>
    <t>300</t>
  </si>
  <si>
    <t xml:space="preserve">Porcentaje de personas servidoras públicas de mandos medios y superiores capacitadas en materia de igualdad de género </t>
  </si>
  <si>
    <t>436.16</t>
  </si>
  <si>
    <t xml:space="preserve">Porcentaje de personas servidoras públicas de la SCT capacitadas en igualdad de género y derechos humanos de las mujeres que en la evaluación post alcanzan al menos el 80% de aciertos. </t>
  </si>
  <si>
    <t>91.42</t>
  </si>
  <si>
    <t>Porcentaje de avance de las acciones de la SCT realizadas en el marco del Proigualdad en 2017</t>
  </si>
  <si>
    <t xml:space="preserve"> Secretaria de Comunicaciones y Transportes </t>
  </si>
  <si>
    <t xml:space="preserve"> La desigualdad entre mujeres y hombres tiene diversas modalidades. La movilidad resulta entonces crucial para comprender el impacto de la discriminación y es por eso que resulta necesario introducir la perspectiva de género en el sector de comunicaciones y transportes; además, en un sector considerado tradicionalmente masculino, persisten prácticas que perpetúan las diferencias de trato al interior de la institución y que se ven reflejadas también al exterior tanto en términos de la comunicación social como en la prestación de servicios.  Dado lo anterior, resulta fundamental comprender la importancia de realizar acciones afirmativas para dar cumplimiento al marco jurídico nacional e internacional, generar capacidades en torno a la perspectiva de género que permitan a las personas servidoras públicas de la SCT familiarizarse con la situación de igualdad / desigualdad de género en la institución. Como ya se mencionó con anterioridad, la movilidad, y en específico, garantizar la existencia de espacios libres de violencia dentro del sector de comunicaciones y transportes, es una obligación que se encuentra establecida claramente dentro del artículo 54 del Reglamento de la Ley General para Prevenir, Sancionar y Erradicar los Delitos en Materia de Trata de Personas y para la Protección y Asistencia a las Víctimas de estos Delitos, publicado en el Diario Oficial de la Federación en 23 de septiembre de 2013. Esta normatividad determina que esta Secretaría promoverá programas de capacitación y prevención en la materia entre el personal de los diversos medios de transporte de competencia federal, a fin de fomentar la detección de posibles víctimas de estos delitos, y la cultura de denuncia. De igual manera, se pretende que con la acciones a realizar en materia de perspectiva de género, las personas que laboran en el Sector de Comunicaciones y Transportes obtengan beneficios integrales en el ámbito laboral, familiar y personal que repercutan en su calidad de vida. </t>
  </si>
  <si>
    <t>(Subsecretaría de Transporte)</t>
  </si>
  <si>
    <t>6.2</t>
  </si>
  <si>
    <t>Definición, conducción y supervisión de la política de comunicaciones y transportes</t>
  </si>
  <si>
    <t>Comunicaciones y Transportes</t>
  </si>
  <si>
    <t>9</t>
  </si>
  <si>
    <r>
      <t>Acciones de mejora para el siguiente periodo
UR:</t>
    </r>
    <r>
      <rPr>
        <sz val="10"/>
        <rFont val="Soberana Sans"/>
        <family val="2"/>
      </rPr>
      <t xml:space="preserve"> 710
Dar mayor plazo para ejercer el recurso, el cual sea hasta diciembre, ya que con las limitaciones de presupuesto obstaculizan el cierre correcto de las acciones programadas anualmente.</t>
    </r>
  </si>
  <si>
    <r>
      <t>Justificación de diferencia de avances con respecto a las metas programadas
UR:</t>
    </r>
    <r>
      <rPr>
        <sz val="10"/>
        <rFont val="Soberana Sans"/>
        <family val="2"/>
      </rPr>
      <t xml:space="preserve"> 710
Derivado al aviso de SHCP en cuanto al Ambiente Controlado y a la NO disponibilidad de salas en las Instalaciones de la Secretaría de Economía, se tuvo que prescindir de las actividades de eventos programados (dos conferencias) en los meses de noviembre y diciembre de 2017.  Por lo que solo se difundió información por medio de Boletines internos, con el fin de conmemorar el Día Internacional de la Eliminación de la Violencia contra la Mujer, 25 de noviembre y el Día Internacional de las Personas con Discapacidad, 3 de diciembre. Por lo que en esos meses, no se realizaron las conferencias programadas.</t>
    </r>
  </si>
  <si>
    <r>
      <t>Acciones realizadas en el periodo
UR:</t>
    </r>
    <r>
      <rPr>
        <sz val="10"/>
        <rFont val="Soberana Sans"/>
        <family val="2"/>
      </rPr>
      <t xml:space="preserve"> 710
? Como parte de las acciones para conmemorar el Día Internacional de la Eliminación de la Violencia contra la Mujer (25 de noviembre); se repartieron 3,250 trípticos bajo el lema de ?¡SÚMATE POR LA IGUALDAD Y DI NO A LA VIOLENCIA!?.  ? El 3 de diciembre en el marco del Día Internacional de las Personas con Discapacidad, se difundió un boletín interno a fin de sensibilizar al personal de la Secretaría de Economía y su Sector Coordinado respecto a la estigmatización y la discriminación que padecen las personas discapacitadas.  ? El 10 de diciembre en el marco del Día de los Derechos Humanos, se publicó un boletín interno a fin de exhortar al personal de la Secretaría de Economía y su Sector Coordinado a la defensa de los derechos humanos y en especial de las personas refugiadas o migrantes, personas con discapacidad, personas LGBT, mujeres, indígenas, niñas y niños, afrodescendientes, o cualquier otra persona en riesgo de ser discriminada o sufrir algún acto violento.</t>
    </r>
  </si>
  <si>
    <t>0.41</t>
  </si>
  <si>
    <t>0.52</t>
  </si>
  <si>
    <t>UR: 710</t>
  </si>
  <si>
    <t>80.10</t>
  </si>
  <si>
    <t>710</t>
  </si>
  <si>
    <t>% Percepción del personal (desagregado por sexo) acerca de la incorporación de la perspectiva de género en los procesos de la Institución</t>
  </si>
  <si>
    <t xml:space="preserve"> Secretaria de Economía </t>
  </si>
  <si>
    <t xml:space="preserve"> En el marco del PROIGUALDAD, señala que existen evidencias estadísticas las cuales demuestran la discriminación y violencia que viven mujeres y niñas mexicanas, en cuanto al impedimento o limitación para su inserción en el desarrollo nacional en condiciones de igualdad de oportunidades y no discriminación por cuestiones de roles de género. Así la aplicación transversalidad de género en la gestión pública, obliga a explicar el impacto de la acción pública en mujeres y hombres; por tanto, ayuda a transformar los planes con los que se enfocan tradicionalmente los problemas y soluciones nacionales, para dar pauta a identificar brechas de desigualdad de género y se tomen acciones para su eliminación. </t>
  </si>
  <si>
    <t>249</t>
  </si>
  <si>
    <t>1324</t>
  </si>
  <si>
    <t>1544</t>
  </si>
  <si>
    <t>Economía</t>
  </si>
  <si>
    <t>10</t>
  </si>
  <si>
    <r>
      <t>Acciones de mejora para el siguiente periodo
UR:</t>
    </r>
    <r>
      <rPr>
        <sz val="10"/>
        <rFont val="Soberana Sans"/>
        <family val="2"/>
      </rPr>
      <t xml:space="preserve"> E00
Las Reglas de Operación del Fondo Nacional Emprendedor continuarán asignando cinco puntos adicionales a los proyectos procedentes de emprendedoras (personas físicas)en la evaluación técnica, financiera y de negocios que representa el 75% de la calificación total asignada a un proyecto.</t>
    </r>
  </si>
  <si>
    <r>
      <t>Justificación de diferencia de avances con respecto a las metas programadas
UR:</t>
    </r>
    <r>
      <rPr>
        <sz val="10"/>
        <rFont val="Soberana Sans"/>
        <family val="2"/>
      </rPr>
      <t xml:space="preserve"> E00
Al mes de diciembre se ministraron recursos a 1,178 proyectos de mujeres de un total de 2,854 proyectos ministrados, lo que representa un porcentaje de 41% que excede en 171% la meta programada. Cabe destacar, que estos datos son preliminares, debido a que la mayor parte de los proyectos aprobados se encuentran en proceso de ministración, por lo que los resultados definitivos se reportarán en el Informe de Cuenta Pública correspondiente</t>
    </r>
  </si>
  <si>
    <r>
      <t>Acciones realizadas en el periodo
UR:</t>
    </r>
    <r>
      <rPr>
        <sz val="10"/>
        <rFont val="Soberana Sans"/>
        <family val="2"/>
      </rPr>
      <t xml:space="preserve"> E00
? Atención a  14,130 mujeres y 320 hombres a través del Programa Mujeres Moviendo México con asistencia técnica, información y asesoría para que puedan contar con las habilidades empresariales para poder iniciar sus negocios o hacerlos crecer.   ? Atención a más de 289 mil mujeres emprendedoras y empresarias y a más de 309 mil hombres a través de la Red de Apoyo al Emprendedor con información relevante sobre los programas de apoyo a nivel federal y estatal que operan para su beneficio.   ? 7,335 proyectos apoyados de mujeres a través del Programa Mujeres PYME, con una derrama crediticia por 7,453 millones de pesos en los sectores comercio, industria y servicios.  ? Ministración de recursos a 1,178 proyectos de mujeres, por un monto de 62.8 millones de pesos.</t>
    </r>
  </si>
  <si>
    <t>62.87</t>
  </si>
  <si>
    <t>330.00</t>
  </si>
  <si>
    <t>330.0</t>
  </si>
  <si>
    <t>UR: E00</t>
  </si>
  <si>
    <t>41.30</t>
  </si>
  <si>
    <t>24.00</t>
  </si>
  <si>
    <t>E00</t>
  </si>
  <si>
    <t>Porcentaje de proyectos aprobados de mujeres en las convocatorias del Fondo Nacional Emprendedor</t>
  </si>
  <si>
    <t xml:space="preserve"> E00- Instituto Nacional del Emprendedor </t>
  </si>
  <si>
    <t xml:space="preserve"> Conforme los resultados arrojados por la Encuesta Nacional sobre la Productividad y Competitividad de las MIPYMES (ENAPROCE) realizada en 2015 por el INEGI, bajo el patrocinio del INADEM, las empresas mexicanas enfrentan una serie de problemas estructurales que limitan su productividad y por ende su crecimiento, las cuales son:  ? Acceso insuficiente o deficiente a capital físico y financiero  Acceso insuficiente o deficiente a capital físico y financiero. ? Capital humano deficiente ? Técnicas o tecnologías suboptimas aplicadas a procesos productivos, de servicios y de comercialización. ? Entorno institucional y ambiente desfavorable para hacer negocios. ? Capacidad limitada para la innovación y el desarrollo tecnológico ? Deficiente infraestructura y servicios para la producción </t>
  </si>
  <si>
    <t>309256</t>
  </si>
  <si>
    <t>289540</t>
  </si>
  <si>
    <t>(Instituto Nacional del Emprendedor)</t>
  </si>
  <si>
    <t>Fondo Nacional Emprendedor</t>
  </si>
  <si>
    <t>S020</t>
  </si>
  <si>
    <r>
      <t>Acciones de mejora para el siguiente periodo
UR:</t>
    </r>
    <r>
      <rPr>
        <sz val="10"/>
        <rFont val="Soberana Sans"/>
        <family val="2"/>
      </rPr>
      <t xml:space="preserve"> A3Q
Se concretará la implementación de un semáforo sobre el avance en la atención de situaciones en las que se evidencia violencia o discriminación de género; la Institucionalización y transverzalización de la perspectiva de género en la UNAM tendrá carácter obligatorio al quedar establecida en los Lineamientos generales para la igualdad de género en la UNAM.
</t>
    </r>
    <r>
      <rPr>
        <b/>
        <sz val="10"/>
        <rFont val="Soberana Sans"/>
        <family val="2"/>
      </rPr>
      <t>UR:</t>
    </r>
    <r>
      <rPr>
        <sz val="10"/>
        <rFont val="Soberana Sans"/>
        <family val="2"/>
      </rPr>
      <t xml:space="preserve"> B00
Es importante dar continuidad a los proyectos como: Redes de Género, Programa de Sensibilización, Capacitación y Formación, Licencia por Paternidad, Investigaciones en PG; así como fortalecer los procesos de transversalización de dicho enfoque en el Instituto</t>
    </r>
  </si>
  <si>
    <r>
      <t>Justificación de diferencia de avances con respecto a las metas programadas
UR:</t>
    </r>
    <r>
      <rPr>
        <sz val="10"/>
        <rFont val="Soberana Sans"/>
        <family val="2"/>
      </rPr>
      <t xml:space="preserve"> A3Q
No se presentaron diferencias con respecto a lo programado.
</t>
    </r>
    <r>
      <rPr>
        <b/>
        <sz val="10"/>
        <rFont val="Soberana Sans"/>
        <family val="2"/>
      </rPr>
      <t>UR:</t>
    </r>
    <r>
      <rPr>
        <sz val="10"/>
        <rFont val="Soberana Sans"/>
        <family val="2"/>
      </rPr>
      <t xml:space="preserve"> B00
La meta programada fue de 25 acciones, en tanto que lo alcanzado fue 39 acciones. Esto se debe a que la perspectiva de género es reconocida como un eje transversal tanto en el PND 2013-2018, PSE 2013-2018, PROIGUALDAD 2013-2018 y el PDI 2015-2018, lo que ha posibilitado el desarrollo y compromiso por diversas áreas para llevar acciones en la materia.</t>
    </r>
  </si>
  <si>
    <r>
      <t>Acciones realizadas en el periodo
UR:</t>
    </r>
    <r>
      <rPr>
        <sz val="10"/>
        <rFont val="Soberana Sans"/>
        <family val="2"/>
      </rPr>
      <t xml:space="preserve"> A3Q
Realización 376 acciones afirmativas de género, que incluyeron talleres, cine, teatro, debates, conferencias, seminarios, cursos, entre otros.
</t>
    </r>
    <r>
      <rPr>
        <b/>
        <sz val="10"/>
        <rFont val="Soberana Sans"/>
        <family val="2"/>
      </rPr>
      <t>UR:</t>
    </r>
    <r>
      <rPr>
        <sz val="10"/>
        <rFont val="Soberana Sans"/>
        <family val="2"/>
      </rPr>
      <t xml:space="preserve"> B00
Durante el cuarto trimestre de 2017, se llevaron a cabo 39 acciones de sensibilización, capacitación, formación, investigación y promoción de la perspectiva de género a favor de una cultura de igualdad y buen trato entre mujeres y hombres de la comunidad politécnica, las cuales representan 48.75% de la meta anual programada (80 acciones).</t>
    </r>
  </si>
  <si>
    <t>1.75</t>
  </si>
  <si>
    <t>UR: B00</t>
  </si>
  <si>
    <t>1.71</t>
  </si>
  <si>
    <t>158.30</t>
  </si>
  <si>
    <t>158.3</t>
  </si>
  <si>
    <t>UR: A3Q</t>
  </si>
  <si>
    <t>48.75</t>
  </si>
  <si>
    <t>31.25</t>
  </si>
  <si>
    <t>80.00</t>
  </si>
  <si>
    <t>B00</t>
  </si>
  <si>
    <t xml:space="preserve">Porcentaje de acciones realizadas de sensibilizaci¨®n, capacitaci¨®n, formaci¨®n, investigaci¨®n y promoci¨®n de la perspectiva de g¨¦nero en el IPN.    </t>
  </si>
  <si>
    <t>51.50</t>
  </si>
  <si>
    <t>A3Q</t>
  </si>
  <si>
    <t>Porcentaje de mujeres que acceden y permanecen  en la educación superior y posgrado.</t>
  </si>
  <si>
    <t xml:space="preserve"> A3Q- Universidad Nacional Autónoma de México  B00- Instituto Politécnico Nacional </t>
  </si>
  <si>
    <t xml:space="preserve"> Como se ha informado la Universidad Nacional Autónoma de México tiene un largo recorrido (décadas) en apoyo a la equidad de género por considerarlo un factor esencial para garantizar el desarrollo de las personas y de la sociedad; sin embargo, dichas acciones y el presupuesto para llevarlas a cabo no forman parte de los recursos asignados al Programa E010 Servicios de Educación y Posgrado. No se tiene conocimiento de los criterios para etiquetar los recursos reportados en el Anexo 13 del PEF. Por lo que no se puede presentar una problemática para la atención de equidad de género a través de éste programa presupuestario.  La meta programada fue de 15, sin embargo lo alcanzado fue 20 acciones. Esto se debe a que la perspectiva de género es reconocida como un eje transversal tanto en el PND 2013-2018, PSE 2013-2018, PROIGUALDAD 2013-2018 y el PDI 2015-2018, lo que ha posibilitado el desarrollo de más acciones en la materia </t>
  </si>
  <si>
    <t>138100</t>
  </si>
  <si>
    <t>137951</t>
  </si>
  <si>
    <t>114576</t>
  </si>
  <si>
    <t>121947</t>
  </si>
  <si>
    <t>(Instituto Politécnico Nacional)</t>
  </si>
  <si>
    <t>(Universidad Nacional Autónoma de México)</t>
  </si>
  <si>
    <t>160.0</t>
  </si>
  <si>
    <t>Servicios de Educación Superior y Posgrado</t>
  </si>
  <si>
    <t>E010</t>
  </si>
  <si>
    <t>Educación Pública</t>
  </si>
  <si>
    <t>11</t>
  </si>
  <si>
    <r>
      <t>Acciones de mejora para el siguiente periodo
UR:</t>
    </r>
    <r>
      <rPr>
        <sz val="10"/>
        <rFont val="Soberana Sans"/>
        <family val="2"/>
      </rPr>
      <t xml:space="preserve"> 700
Continuar el fortalecimiento de los mecanismos de coordinación entre las diversas áreas al interior de la Secretaría, para avanzar en el cumplimiento de la instrumentación de la política de igualdad de género en el sector educativo.</t>
    </r>
  </si>
  <si>
    <r>
      <t>Justificación de diferencia de avances con respecto a las metas programadas
UR:</t>
    </r>
    <r>
      <rPr>
        <sz val="10"/>
        <rFont val="Soberana Sans"/>
        <family val="2"/>
      </rPr>
      <t xml:space="preserve"> 700
La meta establecida fue superada en 5.8%.</t>
    </r>
  </si>
  <si>
    <r>
      <t>Acciones realizadas en el periodo
UR:</t>
    </r>
    <r>
      <rPr>
        <sz val="10"/>
        <rFont val="Soberana Sans"/>
        <family val="2"/>
      </rPr>
      <t xml:space="preserve"> 700
Se elaboró la Guía para las Autoridades Educativas Locales: intervenciones de mentoría en los campos de Ciencia, Tecnología, Ingeniería y Matemáticas STEM para niñas y jóvenes y se revisaron los 10 anteproyectos de Reglas de Operación de programas Ramo 11.     Se realizaron asesorías a 17 áreas del sector a través de enlaces para seguimiento al PROIGUALDAD, a responsables de  programas: con recurso etiquetado en el Anexo 13 del PEF y con Reglas de Operación y se dió acompañamiento al Comité de Ética y Prevención de Conflictos de Interés en la implementación del Protocolo para la prevención, atención y sanción del hostigamiento sexual y acoso sexual. Se resaltan los trabajos realizados con Canal Once, CONAFE y la AFSEDF. Se realizó la Conferencia: La Participación corresponsable de los hombres para sumar a la igualdad de género y los Talleres STEM (Mano robótica y sismógrafo) SEP- Microsoft. Se cuenta con constancias de 81 personas que concluyeron los cursos en línea Claves para la igualdad entre mujeres y hombres y Por una vida libre de violencia contra las mujeres. Se brindó el servicio de primer contacto a 48 personas. Se realizaron 2 campañas.  </t>
    </r>
  </si>
  <si>
    <t>0.33</t>
  </si>
  <si>
    <t>3.42</t>
  </si>
  <si>
    <t>UR: 700</t>
  </si>
  <si>
    <t>8.49</t>
  </si>
  <si>
    <t>105.80</t>
  </si>
  <si>
    <t>700</t>
  </si>
  <si>
    <t xml:space="preserve">Porcentaje de acciones para la institucionalización de la perspectiva de igualdad de género, derechos humanos y erradicación de la violencia de género realizadas en el sector educativo.    </t>
  </si>
  <si>
    <t xml:space="preserve"> Secretaria de Educación Pública </t>
  </si>
  <si>
    <t xml:space="preserve"> A partir de las brechas de género identificadas en el sector educativo el Programa E032, busca la deconstrucción de estereotipos y roles sociales que perpetúan la desigualdad entre mujeres y hombres, además de desnaturalizar la violencia que afecta al alumnado desde su más temprana edad, así como fomentar ambientes de paz, aceptación a la diversidad, tolerancia y respeto entre los(as) integrantes de la comunidad educativa y de las y los servidores públicos del sector central de la SEP a partir de la institucionalización de las perspectivas de igualdad de género, derechos humanos y erradicación de la violencia. </t>
  </si>
  <si>
    <t>128</t>
  </si>
  <si>
    <t>164</t>
  </si>
  <si>
    <t>30</t>
  </si>
  <si>
    <t>352</t>
  </si>
  <si>
    <t>(Oficialía Mayor)</t>
  </si>
  <si>
    <t>(Subsecretaría de Planeación, Evaluación y Coordinación)</t>
  </si>
  <si>
    <t>9.9</t>
  </si>
  <si>
    <t>Políticas de igualdad de género en el sector educativo</t>
  </si>
  <si>
    <t>E032</t>
  </si>
  <si>
    <r>
      <t>Acciones de mejora para el siguiente periodo
UR:</t>
    </r>
    <r>
      <rPr>
        <sz val="10"/>
        <rFont val="Soberana Sans"/>
        <family val="2"/>
      </rPr>
      <t xml:space="preserve"> 600
Continuar con la aplicación de los montos diferencias, optimizar la focalización de becas, fortalecer el proceso de difusión de las convocatorias y robustecer la implementación de los criterios de priorización.
</t>
    </r>
    <r>
      <rPr>
        <b/>
        <sz val="10"/>
        <rFont val="Soberana Sans"/>
        <family val="2"/>
      </rPr>
      <t>UR:</t>
    </r>
    <r>
      <rPr>
        <sz val="10"/>
        <rFont val="Soberana Sans"/>
        <family val="2"/>
      </rPr>
      <t xml:space="preserve"> 500
De conformidad con el ACUERDO número 16/12/15 por el que se emiten las Reglas de Operación del Programa Nacional de Becas para el ejercicio fiscal 2016 y el ACUERDO número 25/12/16 por el que se emiten las Reglas de Operación del Programa Nacional de Becas para el ejercicio fiscal 2017, y con la finalidad de apoyar a un mayor número de mujeres en las áreas prioritarias con recursos etiquetados, la Coordinación Nacional de Becas de Educación Superior (CNBES) implementó los siguientes criterios de priorización en las modalidades de beca a su cargo:  Alumnas embarazadas o madres, así como alumnos que sean padres, a fin de promover la corresponsabilidad y una paternidad responsable.  Haber sido becaria con las becas de apoyo a la educación básica de madres jóvenes y jóvenes embarazadas.  Alumnas que cumplan los requisitos, con la finalidad de reducir las brechas de desigualdad de género.  Asimismo, la mejora continua del Sistema Único de Beneficiarios de Educación Superior (SUBES), plataforma de la CNBES, facilita la interacción entre aspirantes, beneficiarias, IPES y personal de la CNBES, lo cual hace más eficiente el trámite para solicitar una beca y permite un flujo de información constante entre los agentes (considerando facilidades y reducción de tiempo en los trámites de los servicios que ofrece la CNBES).  
</t>
    </r>
    <r>
      <rPr>
        <b/>
        <sz val="10"/>
        <rFont val="Soberana Sans"/>
        <family val="2"/>
      </rPr>
      <t>UR:</t>
    </r>
    <r>
      <rPr>
        <sz val="10"/>
        <rFont val="Soberana Sans"/>
        <family val="2"/>
      </rPr>
      <t xml:space="preserve"> 313
Registrar y concentrar el Padrón de Cierre de Ejercicio Fiscal 2017, de acuerdo con los datos que emitan las Autoridades Educativas Locales de las 32 entidades federativas a las que se les radicaron los recursos asignados para el ejercicio fiscal 2017, cifra que impactará favorablemente en el cumplimiento de la meta programada a nivel nacional.</t>
    </r>
  </si>
  <si>
    <r>
      <t>Justificación de diferencia de avances con respecto a las metas programadas
UR:</t>
    </r>
    <r>
      <rPr>
        <sz val="10"/>
        <rFont val="Soberana Sans"/>
        <family val="2"/>
      </rPr>
      <t xml:space="preserve"> 600
Las becas otorgadas dependen de la demanda de cada estudiante y su otorgamiento del cumplimiento de los requisitos establecidos en las Reglas de Operación del Programa Nacional de Becas 2017, el principal motivo de rechazo de las solicitudes de beca para las mujeres en el cuarto trimestre del año 2017 fue el pertenecer al programa de inclusión social PROSPERA..
</t>
    </r>
    <r>
      <rPr>
        <b/>
        <sz val="10"/>
        <rFont val="Soberana Sans"/>
        <family val="2"/>
      </rPr>
      <t>UR:</t>
    </r>
    <r>
      <rPr>
        <sz val="10"/>
        <rFont val="Soberana Sans"/>
        <family val="2"/>
      </rPr>
      <t xml:space="preserve"> 500
Durante el ciclo escolar 2016-2017 se otorgaron 248,623 becas a mujeres inscritas en Instituciones Públicas de Educación Superior, de las cuales 64,618 corresponden a alumnas de las carreras de ingeniería, tecnología y ciencias físico-matemáticas, por lo que el resultado del primer indicador asciende a 26%. De las 64,618 alumnas inscritas en alguna IPES en carreras de ingeniería, tecnología y ciencias físico-matemáticas, 2,281 eran madres jefas de familia, por lo que el resultado del segundo indicador asciende a 3.5%.
</t>
    </r>
    <r>
      <rPr>
        <b/>
        <sz val="10"/>
        <rFont val="Soberana Sans"/>
        <family val="2"/>
      </rPr>
      <t>UR:</t>
    </r>
    <r>
      <rPr>
        <sz val="10"/>
        <rFont val="Soberana Sans"/>
        <family val="2"/>
      </rPr>
      <t xml:space="preserve"> 313
Los datos registrados son preliminares de cierre de ejercicio 2017.    No aplicar la 3ª radicación del recurso a las entidades: Campeche, Chiapas, Puebla, Quintana Roo, San Luis Potosí y Tabasco, impacta en la asignación de becas.  </t>
    </r>
  </si>
  <si>
    <r>
      <t>Acciones realizadas en el periodo
UR:</t>
    </r>
    <r>
      <rPr>
        <sz val="10"/>
        <rFont val="Soberana Sans"/>
        <family val="2"/>
      </rPr>
      <t xml:space="preserve"> 600
Montos diferenciados. Las jóvenes beneficiarias reciben un apoyo económico mayor en $75 en las modalidades de Abandono, Ingreso, Permanencia, Reinserción, Formación Dual y Beca para hijos de policías federales.  Criterios de priorización: índice socioeconómico, condición de discapacidad, autodeterminación de pertenencia a un grupo indígena, alumna que cumpla con los requisitos, madre joven y/o joven embarazada y haber pertenecido al padrón de becarios PROMAJOVEN.  al padrón de becarios PROMAJOVEN.
</t>
    </r>
    <r>
      <rPr>
        <b/>
        <sz val="10"/>
        <rFont val="Soberana Sans"/>
        <family val="2"/>
      </rPr>
      <t>UR:</t>
    </r>
    <r>
      <rPr>
        <sz val="10"/>
        <rFont val="Soberana Sans"/>
        <family val="2"/>
      </rPr>
      <t xml:space="preserve"> 500
De acuerdo con el Anuario Estadístico de Educación Superior publicado por la Asociación Nacional de Universidades e Instituciones de Educación Superior (ANUIES), para el ciclo escolar 2015-2016, la población potencial está constituida por 243,549 mujeres que se encuentran cursando o han concluido estudios de nivel de Licenciatura o Técnico Superior Universitario en áreas de ciencias exactas, ingenierías y tecnología dentro de una Institución Pública de Educación Superior.    Durante el ciclo escolar 2016-2017, la Coordinación Nacional de Becas de Educación Superior (CNBES) incluyó en sus convocatorias los criterios de priorización para apoyar a las mujeres que estudien en carreras de Ingeniería y Tecnología y Ciencias Físico-Matemáticas. A través del Programa Nacional de Becas, la CNBES ha beneficiado a 64,618 mujeres que se encontraban estudiando en áreas de ingeniería, tecnología y ciencias físico-matemáticas     Es importante mencionar que la modalidad de Manutención contempla un apoyo complementario por concepto de transporte. En razón de lo anterior, de las 56,474 mujeres beneficiarias de la Beca de Manutención, 20,058 de ellas recibieron además el apoyo complementario para gastos de transportación.     Otro factor relevante es que durante la selección de las 64,618 beneficiarias del ciclo escolar 2016-2017, se priorizaron a 2,281 madres jefas de familia.   
</t>
    </r>
    <r>
      <rPr>
        <b/>
        <sz val="10"/>
        <rFont val="Soberana Sans"/>
        <family val="2"/>
      </rPr>
      <t>UR:</t>
    </r>
    <r>
      <rPr>
        <sz val="10"/>
        <rFont val="Soberana Sans"/>
        <family val="2"/>
      </rPr>
      <t xml:space="preserve"> 313
Al término del cuarto trimestre de 2017, la Federación realizó la 1ª y 2ª ministración del presupuesto a las 32 Autoridades Educativas Locales (AEL). La 3ª ministración del presupuesto asignado para la Beca no se aplicó a las entidades programadas: Campeche, Chiapas, Puebla, Quintana Roo, San Luis Potosí y Tabasco.  Con base en la información remitida por las AEL de las 32 entidades federativas, 10,873 madres jóvenes y jóvenes embarazadas fueron beneficiadas con los apoyos de la Beca, lo que representa un 91.39% de cumplimiento de la meta programada.1  Durante este trimestrel, las AEL de las siguientes entidades federativas: Aguascalientes, Baja California Sur, Campeche, Colima, Chihuahua, Ciudad de México, Guanajuato, Jalisco, Oaxaca, San Luis Potosí, Sinaloa y Sonora, llevaron a cabo pláticas informativas o talleres en beneficio de 1,339 becarias, con apoyo de instituciones públicas del sector educativo y de la sociedad civil.    Del 05 al 08 de diciembre, se llevó a cabo en la Ciudad de Puebla el ?Encuentro Nacional de Beneficiarias de la Beca de Apoyo a la Educación Básica de Madres Jóvenes y Jóvenes Embarazadas? 2017; al cual asistieron coordinadores y becarias de 20 entidades federativas.  </t>
    </r>
  </si>
  <si>
    <t>2,241.48</t>
  </si>
  <si>
    <t>2,576.41</t>
  </si>
  <si>
    <t>2576.41</t>
  </si>
  <si>
    <t>UR: 600</t>
  </si>
  <si>
    <t>2432.41</t>
  </si>
  <si>
    <t>445.50</t>
  </si>
  <si>
    <t>445.5</t>
  </si>
  <si>
    <t>UR: 500</t>
  </si>
  <si>
    <t>400.62</t>
  </si>
  <si>
    <t>156.56</t>
  </si>
  <si>
    <t>156.61</t>
  </si>
  <si>
    <t>UR: 313</t>
  </si>
  <si>
    <t>108.59</t>
  </si>
  <si>
    <t>55.53</t>
  </si>
  <si>
    <t>53.00</t>
  </si>
  <si>
    <t>600</t>
  </si>
  <si>
    <t>Porcentaje de becas otorgadas a mujeres estudiantes de educación media superior a nivel nacional en el año t.</t>
  </si>
  <si>
    <t>3.50</t>
  </si>
  <si>
    <t>500</t>
  </si>
  <si>
    <t xml:space="preserve">Porcentaje de becas otorgadas a mujeres jefas de familia que estudian en carreras de Ingeniería, Tecnología y Ciencia físico-matemáticas   </t>
  </si>
  <si>
    <t>26.00</t>
  </si>
  <si>
    <t>25.00</t>
  </si>
  <si>
    <t xml:space="preserve">Porcentaje de becas otorgadas a mujeres estudiantes en carreras de Ingeniería, Tecnología y Ciencias físico-matemáticas   </t>
  </si>
  <si>
    <t>N/A</t>
  </si>
  <si>
    <t>11,897.00</t>
  </si>
  <si>
    <t>313</t>
  </si>
  <si>
    <t xml:space="preserve">Porcentaje de becas de alfabetización y educación básica otorgadas a madres jóvenes y jóvenes embarazadas entre los 12 y los 18 años 11 meses de edad   </t>
  </si>
  <si>
    <t xml:space="preserve"> Algunos de los motivos más sentidos por el que las mujeres jóvenes abandonan su educación básica están relacionados con los embarazos tempranos y/o no deseados; la falta de recursos para la subsistencia, así como la falta de oportunidades para el acceso a los servicios educativos por encontrarse en situaciones y contextos que vulneran sus derechos. De acuerdo a datos del Censo de Población y Vivienda 2010, en México se contabilizaron 690,531 mujeres entre los 12 y 19 años de edad con al menos una/o hija/o, de las cuales 284,519 no habían concluido la educación básica. Adolescentes en contexto y situación de vulnerabilidad, de estado civil indistinto que sean madres o se encuentren en estado de embarazo, cuya edad de ingreso esté comprendida entre los 12 y 18 años 11 meses de edad, que deseen iniciar, reincorporarse, permanecer y/o concluir sus estudios de educación básica, en el sistema escolarizado, no escolarizado u otro sistema educativo público disponible en las entidades federativas.  Existe una brecha en el acceso a la educación superior entre mujeres y hombres, en especial en las áreas de ingeniería tecnología y ciencias físico-matemáticas, en las cuales las mujeres presentan mayores salarios profesionales en comparación con aquellas áreas donde su participación es alta, pero con bajo salarios profesionales   </t>
  </si>
  <si>
    <t>129617</t>
  </si>
  <si>
    <t>237350</t>
  </si>
  <si>
    <t>163034</t>
  </si>
  <si>
    <t>280444</t>
  </si>
  <si>
    <t>(Subsecretaría de Educación Media Superior)</t>
  </si>
  <si>
    <t>(Subsecretaría de Educación Superior)</t>
  </si>
  <si>
    <t>(Dirección General de Educación Indígena)</t>
  </si>
  <si>
    <t>2941.6</t>
  </si>
  <si>
    <t>Programa Nacional de Becas</t>
  </si>
  <si>
    <t>S243</t>
  </si>
  <si>
    <r>
      <t>Acciones de mejora para el siguiente periodo
UR:</t>
    </r>
    <r>
      <rPr>
        <sz val="10"/>
        <rFont val="Soberana Sans"/>
        <family val="2"/>
      </rPr>
      <t xml:space="preserve"> 313
Para el cierre de cuenta pública se espera contar con la totalidad de información que envíen las autoridades educativas locales. </t>
    </r>
  </si>
  <si>
    <r>
      <t>Justificación de diferencia de avances con respecto a las metas programadas
UR:</t>
    </r>
    <r>
      <rPr>
        <sz val="10"/>
        <rFont val="Soberana Sans"/>
        <family val="2"/>
      </rPr>
      <t xml:space="preserve"> 313
La meta se reporta por encima de lo programado, debido a que las autoridades educativas locales dieron mayor impulso a las acciones para fortalecer académicamente a niñas y niños de educación indígena y migrante.</t>
    </r>
  </si>
  <si>
    <r>
      <t>Acciones realizadas en el periodo
UR:</t>
    </r>
    <r>
      <rPr>
        <sz val="10"/>
        <rFont val="Soberana Sans"/>
        <family val="2"/>
      </rPr>
      <t xml:space="preserve"> 313
Al cierre del cuarto trimestre, con base en los datos reportados por las Autoridades Educativas Locales (AEL), se han beneficiado a 3,526 escuelas de educación indígena y a 515 centros educativos migrantes a través de acciones de fortalecimiento académico y contextualización. La matrícula beneficiada total es de 268,930.  En educación indígena, se beneficiaron 125,795 niños y 123,728 niñas arrojando un total de 249,523.  Por lo que respecta a educación migrante, se beneficiaron 9,714 niños y 9,693 niñas resultando una matrícula total de 19,407.  En este cuarto trimestre se benefició a un 21.97% del total de la matrícula de educación indígena y migrante.   </t>
    </r>
  </si>
  <si>
    <t>131.06</t>
  </si>
  <si>
    <t>227.47</t>
  </si>
  <si>
    <t>21.50</t>
  </si>
  <si>
    <t>21.68</t>
  </si>
  <si>
    <t>UR: 312</t>
  </si>
  <si>
    <t>47.97</t>
  </si>
  <si>
    <t>21.97</t>
  </si>
  <si>
    <t>Alumno</t>
  </si>
  <si>
    <t>Porcentaje de alumnas de educación indígena y migrante que son beneficiados con acciones del PIEE</t>
  </si>
  <si>
    <t>15.89</t>
  </si>
  <si>
    <t>312</t>
  </si>
  <si>
    <t>Porcentaje de servicios de educación especial apoyados en 2017.</t>
  </si>
  <si>
    <t xml:space="preserve">   Es necesario reforzar la educación, especialmente entre los grupos menos favorecidos, para contar con cimientos sólidos para la equidad, la igualdad de género y la inclusión, así como reducir las brechas de acceso a la educación, la cultura y el conocimiento, a través de una amplia perspectiva de inclusión y equidad que erradique toda forma de discriminación por condición física, social, étnica, de género, creencias u orientación sexual.   Dentro de las acciones del Programa se pretende contribuir, en el mediano plazo a disminuir la brecha en los indicadores que presenta el Sistema Nacional de Información Estadística Educativa (2014) de las escuelas de educación primaria indígena respecto a las primarias generales, ya que en datos del ciclo escolar 2013-2014 aún persiste una diferencia en: 1. Deserción, el cual se encuentra 0.33% por arriba de las primarias generales; 2. Reprobación, 1.07% mayor que las primarias generales y 3. Eficiencia terminal, 4.69% por debajo de las primarias generales.  </t>
  </si>
  <si>
    <t>347496</t>
  </si>
  <si>
    <t>204625</t>
  </si>
  <si>
    <t>241737</t>
  </si>
  <si>
    <t>101327</t>
  </si>
  <si>
    <t>(Dirección General de Desarrollo Curricular)</t>
  </si>
  <si>
    <t>275.4</t>
  </si>
  <si>
    <t>Programa para la Inclusión y la Equidad Educativa</t>
  </si>
  <si>
    <t>S244</t>
  </si>
  <si>
    <r>
      <t>Acciones de mejora para el siguiente periodo
UR:</t>
    </r>
    <r>
      <rPr>
        <sz val="10"/>
        <rFont val="Soberana Sans"/>
        <family val="2"/>
      </rPr>
      <t xml:space="preserve"> L00
Para el siguiente ejercicio, la pretensión será la de mantener a la alza los registros de participación del personal educativo en los distintos procesos de formación para la atención a los temas socialmente relevantes, entre los que se encuentra la perspectiva de género como parte sustancial para la igualdad de oportunidades entre mujeres y hombres; aunque será importante determinar ello partir de la disponibilidad presupuestal que tenga el Programa para este Anexo del Presupuesto de Egresos de la Federación.  Es importante resaltar, que se seguirá contribuyendo desde el ámbito de nuestras funciones con las solicitudes de información que sean requeridas a la Dirección General, para ello, resultará imprescindible mantener comunicación permanente con toda Unidad externa dentro del mismo sector público que mantenga vínculo institucional a partir de los fines que persigue este Anexo.    </t>
    </r>
  </si>
  <si>
    <r>
      <t>Justificación de diferencia de avances con respecto a las metas programadas
UR:</t>
    </r>
    <r>
      <rPr>
        <sz val="10"/>
        <rFont val="Soberana Sans"/>
        <family val="2"/>
      </rPr>
      <t xml:space="preserve"> L00
Desde el reporte del segundo trimestre el avance ya señalaba el alcance importante de la meta propuesta para el ejercicio, por lo que las expectativas para este cuarto trimestre son las de mantener a la alza la cobertura de atención para el personal educativo, lo cual así se ha presentado, en estos momentos los registros de participación de 38,990 docentes en el trimestre superan por si mismos la meta anual propuesta de 9,898.</t>
    </r>
  </si>
  <si>
    <r>
      <t>Acciones realizadas en el periodo
UR:</t>
    </r>
    <r>
      <rPr>
        <sz val="10"/>
        <rFont val="Soberana Sans"/>
        <family val="2"/>
      </rPr>
      <t xml:space="preserve"> L00
Con el seguimiento a la Estrategia Nacional de Formación, así como a las 32 estrategias estatales, se ha recopilado información que permite identificar la participación de 38,990 entre personal docente, directivo, de supervisión y de asesoría técnica pedagógica, todos del nivel básico.   Este trabajo se desarrolla a partir de la comunicación permanente entre esta Dirección General y las AEL, se enriquece en las visitas a la entidades federativas y en las reuniones  nacionales y regionales para el seguimiento de las estrategias estatales; en estos momentos se encuentran en proceso de cierre las distintas acciones realizadas para operar los programas de trabajo de las entidades federativas, por lo que la información presenta es un corte al 15 de diciembre.  </t>
    </r>
  </si>
  <si>
    <t>UR: L00</t>
  </si>
  <si>
    <t>9,898.00</t>
  </si>
  <si>
    <t>L00</t>
  </si>
  <si>
    <t xml:space="preserve">Porcentaje de personal educativo de educación básica formado en programas académicos sobre temas de igualdad de género, derechos humanos y convivencia escolar durante el ejercicio 2017   </t>
  </si>
  <si>
    <t xml:space="preserve"> L00- Coordinación Nacional del Servicio Profesional Docente </t>
  </si>
  <si>
    <t xml:space="preserve"> La atención de necesidades de formación para el personal educativo del nivel básico, en temas de igualdad de género, derechos humanos y convivencia escolar pacífica, a través de una oferta formativa implementada por una estrategia nacional, que dentro de las líneas de formación, contempla el desarrollo de cursos en estas temáticas, a fin de contribuir en el desarrollo de capacidades de los docentes para su ejercicio dentro del aula y en el entorno social de los centros escolares. </t>
  </si>
  <si>
    <t>19495</t>
  </si>
  <si>
    <t>3784</t>
  </si>
  <si>
    <t>(Coordinación Nacional del Servicio Profesional Docente)</t>
  </si>
  <si>
    <t>Programa para el Desarrollo Profesional Docente</t>
  </si>
  <si>
    <t>S247</t>
  </si>
  <si>
    <r>
      <t>Acciones de mejora para el siguiente periodo
UR:</t>
    </r>
    <r>
      <rPr>
        <sz val="10"/>
        <rFont val="Soberana Sans"/>
        <family val="2"/>
      </rPr>
      <t xml:space="preserve"> 511
A partir del análisis realizado a la información que las IES reporten para este trimestre, se emitirán las observaciones correspondientes a cada una de las instituciones, en donde las metas presenten diferencias respecto de los valores programados, para que se realicen los ajustes pertinentes que permitan alcanzar las metas comprometidas al final del ejercicio.</t>
    </r>
  </si>
  <si>
    <r>
      <t>Justificación de diferencia de avances con respecto a las metas programadas
UR:</t>
    </r>
    <r>
      <rPr>
        <sz val="10"/>
        <rFont val="Soberana Sans"/>
        <family val="2"/>
      </rPr>
      <t xml:space="preserve"> 511
La justificación sobre esta diferencia radica en los indicadores de Estancias Infantiles, los cuales no fueron alcanzados por las Instituciones que tienen a su cargo una Estancia Infantil. Mientras que para los proyectos de Igualdad de género en general los valores comprometidos fueron superados, sin embargo existen Universidades que debido a los sismos del pasado mes de septiembre tuvieron que suspender las actividades planificadas, lo cual impacto en los indicadores de calidad reportados.  Es importante mencionar que para las Instituciones Beneficiarias del Programa actualmente, y de conformidad con lo establecido en las Reglas de Operación, todavía no concluye el periodo que tienen destinado para reportar los avances obtenidos en el trimestre, posteriormente a que termine dicho periodo se deberán emitir las observaciones correspondientes sobre los resultados presentados para que las IES realicen las justificaciones o correcciones pertinentes.  </t>
    </r>
  </si>
  <si>
    <r>
      <t>Acciones realizadas en el periodo
UR:</t>
    </r>
    <r>
      <rPr>
        <sz val="10"/>
        <rFont val="Soberana Sans"/>
        <family val="2"/>
      </rPr>
      <t xml:space="preserve"> 511
La Universidad Autónoma de Morelos, realizó el taller titulado Incorporación de la perspectiva de género en el diseño o actualización de planes de estudio de Educación Superior. La Universidad de la Sierra Juárez, capacitó en el tema Nuevas masculinidades ante el machismo y homofobia. La Universidad de la Cañada, realizó el taller Libres de sesgos y estereotipos. La Universidad Tecnológica de La Mixteca el taller de políticas públicas. La Benemérita Universidad Autónoma de Puebla, capacitó en los talleres Relaciones saludables en las parejas, Relaciones basadas en la equidad y respeto y Vivir bajo los golpes ¿qué heridas provoca?, etc. La Universidad Autónoma de Querétaro, implemento el Diplomado Género en la Sociedad del Conocimiento para el alumnado de las licenciaturas y el Diplomado Tendencias contemporáneas en Estudios de Género dirigida a las y los maestros de diversas facultades.</t>
    </r>
  </si>
  <si>
    <t>47.39</t>
  </si>
  <si>
    <t>UR: 511</t>
  </si>
  <si>
    <t>90.90</t>
  </si>
  <si>
    <t>415.00</t>
  </si>
  <si>
    <t>Niño</t>
  </si>
  <si>
    <t>511</t>
  </si>
  <si>
    <t xml:space="preserve">Porcentaje de Niños atendidos en la Estancia Infantil o Guardería.   </t>
  </si>
  <si>
    <t>109.40</t>
  </si>
  <si>
    <t>390.00</t>
  </si>
  <si>
    <t>Niña</t>
  </si>
  <si>
    <t xml:space="preserve">Porcentaje de Niñas atendidas en la Estancia Infantil o Guardería.   </t>
  </si>
  <si>
    <t>13.80</t>
  </si>
  <si>
    <t>40.00</t>
  </si>
  <si>
    <t>32.00</t>
  </si>
  <si>
    <t xml:space="preserve">Porcentaje de alumnos con hijas(os) o menores de edad bajo su cuidado, beneficiarios, que concluyen sus estudios.   </t>
  </si>
  <si>
    <t>59.80</t>
  </si>
  <si>
    <t>98.40</t>
  </si>
  <si>
    <t>125.00</t>
  </si>
  <si>
    <t xml:space="preserve">Porcentaje de estudiantes hombres con hijas(os) menores de edad, beneficiarias del servicio de guarderías.   </t>
  </si>
  <si>
    <t>20.40</t>
  </si>
  <si>
    <t>21.70</t>
  </si>
  <si>
    <t xml:space="preserve">Porcentaje de alumnas con hijas(os) o menores de edad bajo su cuidado, beneficiarias, que concluyen sus estudios.   </t>
  </si>
  <si>
    <t>91.20</t>
  </si>
  <si>
    <t>98.90</t>
  </si>
  <si>
    <t>655.00</t>
  </si>
  <si>
    <t xml:space="preserve">Porcentaje de estudiantes mujeres con hijas(os) menores de edad, beneficiarias del servicio de guarderías.   </t>
  </si>
  <si>
    <t>17.70</t>
  </si>
  <si>
    <t>10.80</t>
  </si>
  <si>
    <t>42,676.00</t>
  </si>
  <si>
    <t xml:space="preserve">Porcentaje alumnas capacitados en igualdad de género y erradicación de la violencia contra las mujeres.   </t>
  </si>
  <si>
    <t>15.60</t>
  </si>
  <si>
    <t>9.80</t>
  </si>
  <si>
    <t>34,008.00</t>
  </si>
  <si>
    <t xml:space="preserve">Porcentaje de alumnos capacitados en igualdad de género y erradicación de la violencia contra las mujeres.   </t>
  </si>
  <si>
    <t>28.20</t>
  </si>
  <si>
    <t>17.90</t>
  </si>
  <si>
    <t>4,177.00</t>
  </si>
  <si>
    <t xml:space="preserve">Porcentaje de administrativas capacitadas en igualdad de género y erradicación de la violencia contra las mujeres.   </t>
  </si>
  <si>
    <t>13.20</t>
  </si>
  <si>
    <t>2,831.00</t>
  </si>
  <si>
    <t xml:space="preserve">Porcentaje de administrativos capacitados en igualdad de género y erradicación de la violencia contra las mujeres.   </t>
  </si>
  <si>
    <t>38.10</t>
  </si>
  <si>
    <t>7,499.00</t>
  </si>
  <si>
    <t xml:space="preserve">Porcentaje de profesoras capacitadas en igualdad de género y erradicación de la violencia contra las mujeres.   </t>
  </si>
  <si>
    <t>23.40</t>
  </si>
  <si>
    <t>6,488.00</t>
  </si>
  <si>
    <t xml:space="preserve">Porcentaje de profesores capacitados en igualdad de género y erradicación de la violencia contra las mujeres   </t>
  </si>
  <si>
    <t xml:space="preserve"> Los recursos etiquetados en el Anexo 13 del Presupuesto de Egresos de la Federación en el marco del PFCE, buscan apoyar en la atención de dos problemáticas distintas: La primera corresponde al ámbito de fomentar la capacitación y la sensibilización para promover la igualdad entre hombres y mujeres, esta acción busca atender los problemas culturales presentes en la sociedad mexicana a través de la educación, ya que al ser las Instituciones de Educación Superior un espacio donde se propicia la apertura a nuevos modelos de pensamiento, se pretende sensibilizar a los miembros de estas comunidades para que sean conscientes de los problemas relacionados con la desigualdad de género y participar en los cambios requeridos para terminar con dicha situación. La segunda problemática que se atiende con los recursos etiquetados al Programa, está relacionada con el establecimiento de Estancias Infantiles y/o Guarderías Infantiles las cuales buscan apoyar a aquellos estudiantes que viven una paternidad temprana, para que no abandonen sus estudios y logren una formación académica profesional que les permita incorporarse de manera más competitiva a la vida laboral. </t>
  </si>
  <si>
    <t>66867</t>
  </si>
  <si>
    <t>89114</t>
  </si>
  <si>
    <t>9682</t>
  </si>
  <si>
    <t>11958</t>
  </si>
  <si>
    <t>(Dirección General de Educación Superior Universitaria)</t>
  </si>
  <si>
    <t>47.3</t>
  </si>
  <si>
    <t>Fortalecimiento de la Calidad Educativa</t>
  </si>
  <si>
    <t>S267</t>
  </si>
  <si>
    <r>
      <t>Acciones de mejora para el siguiente periodo
UR:</t>
    </r>
    <r>
      <rPr>
        <sz val="10"/>
        <rFont val="Soberana Sans"/>
        <family val="2"/>
      </rPr>
      <t xml:space="preserve"> 310
no aplica</t>
    </r>
  </si>
  <si>
    <r>
      <t>Justificación de diferencia de avances con respecto a las metas programadas
UR:</t>
    </r>
    <r>
      <rPr>
        <sz val="10"/>
        <rFont val="Soberana Sans"/>
        <family val="2"/>
      </rPr>
      <t xml:space="preserve"> 310
no aplica</t>
    </r>
  </si>
  <si>
    <r>
      <t>Acciones realizadas en el periodo
UR:</t>
    </r>
    <r>
      <rPr>
        <sz val="10"/>
        <rFont val="Soberana Sans"/>
        <family val="2"/>
      </rPr>
      <t xml:space="preserve"> 310
Está en proceso la primera fase de la evaluación a las escuelas participantes en programa durante el ciclo escolar 2017-2018, con el fin de comparar resultados con los resultados 16-17 y valorar las habilidades emocionales y sociales de los alumnos y conocer la percepción del clima en el aula.  B. Se entregaron materiales educativos para los niveles educativos de preescolar, primaria y secundaria.  C. Se integró la base de datos nacional de escuelas participantes en el ciclo escolar 2017-2018 con 89,962 escuelas públicas de educación básica: 14,571 preescolares, 47,895 primarias, 27,474 secundarias. Asimismo, están participando 22 Centros de Atención Múltiple. La cifra final de escuelas atendidas por el Programa se conocerá al cierre del ciclo escolar 2017-2018 durante el mes de agosto de 2018.  D. Con base en el documento de Orientaciones para la elaboración de Protocolos, emitido por el Programa, denominado Orientaciones para la prevención, detección y actuación en casos de abuso sexual infantil, acoso escolar y maltrato en las escuelas de Educación Básica, los gobiernos de las entidades federativas han elaborado 28 protocolos los cuales están publicados en el sitio web del Programa.  </t>
    </r>
  </si>
  <si>
    <t>192.42</t>
  </si>
  <si>
    <t>194.04</t>
  </si>
  <si>
    <t>UR: 310</t>
  </si>
  <si>
    <t>260.53</t>
  </si>
  <si>
    <t>85.00</t>
  </si>
  <si>
    <t>Persona</t>
  </si>
  <si>
    <t>310</t>
  </si>
  <si>
    <t xml:space="preserve">Porcentaje de alumnas y alumnos de escuelas públicas de educación primaria incorporadas al PNCE que desarrollan el tema Convivo con los demás y los respeto   </t>
  </si>
  <si>
    <t xml:space="preserve"> De acuerdo a la construcción de una de las problemáticas focalizada para detectar "ambientes escolares no propicios para la convivencia escolar sana y pacífica en las Escuelas de Educación Básica" se deriva de una serie de factores que están asociados a un elemento sustantivo que tiene que ver con la escasa participación de la comunidad escolar armónica, misma que transita por la atención de diversas variables, como son: Prácticas inequitativas, excluyentes y discriminatorias en la escuela a la diversidad de opinión social, étnica, cultural, religiosa y de género; Directores y maestras y maestros pasivos ante las situaciones de acoso escolar; Prácticas de atención diferenciada hacia alumnas y alumnos de bajo y alto rendimiento escolar, transgresión de la dignidad de alumnas y alumnos.  Estas variables tienen un impacto en el aprovechamiento escolar de alumnas y alumnos que se reflejan en: Altos índices de reprobación y deserción escolar; Alumnos con bajo rendimiento escolar; Incapacidad para resolver conflictos mediante el diálogo y la mediación; Altos índices de violencia escolar; Carencias de valores, actitudes, habilidades socio-emocionales y éticas.  </t>
  </si>
  <si>
    <t>4379739</t>
  </si>
  <si>
    <t>4308961</t>
  </si>
  <si>
    <t>(Dirección General de Desarrollo de la Gestión Educativa)</t>
  </si>
  <si>
    <t>260.5</t>
  </si>
  <si>
    <t>Programa Nacional de Convivencia Escolar</t>
  </si>
  <si>
    <t>S271</t>
  </si>
  <si>
    <r>
      <t>Acciones de mejora para el siguiente periodo
UR:</t>
    </r>
    <r>
      <rPr>
        <sz val="10"/>
        <rFont val="Soberana Sans"/>
        <family val="2"/>
      </rPr>
      <t xml:space="preserve"> NCE
Durante el siguiente periodo el curso de Promoción de la Salud de Mujeres Adultas Mayores sólo será ofertado en 2 ocasiones, al verificar la tendencia a la baja en el número de participantes interesados en inscribirse en él, lo anterior, dado que la vida productiva de éste ha sido rebasada pues se ofrecieron entre 5 y 6 réplicas del curso durante los dos años anteriores.  Adicionalmente se continuará con la estrategia de seguimiento y acompañamiento cercano de los participantes en los cursos en línea autogestivos, a efecto de continuar con el fortalecimiento de la eficiencia terminal en este rubro a fin de mejorar el comportamiento del indicador.  
</t>
    </r>
    <r>
      <rPr>
        <b/>
        <sz val="10"/>
        <rFont val="Soberana Sans"/>
        <family val="2"/>
      </rPr>
      <t>UR:</t>
    </r>
    <r>
      <rPr>
        <sz val="10"/>
        <rFont val="Soberana Sans"/>
        <family val="2"/>
      </rPr>
      <t xml:space="preserve"> NDY
Sin información
</t>
    </r>
    <r>
      <rPr>
        <b/>
        <sz val="10"/>
        <rFont val="Soberana Sans"/>
        <family val="2"/>
      </rPr>
      <t>UR:</t>
    </r>
    <r>
      <rPr>
        <sz val="10"/>
        <rFont val="Soberana Sans"/>
        <family val="2"/>
      </rPr>
      <t xml:space="preserve"> NDE
Se requiere contar con otro Inbody (impedanciómetro) y un glucométro porque existen varios protocolos y solamente se cuenta con un equipo.</t>
    </r>
  </si>
  <si>
    <r>
      <t>Justificación de diferencia de avances con respecto a las metas programadas
UR:</t>
    </r>
    <r>
      <rPr>
        <sz val="10"/>
        <rFont val="Soberana Sans"/>
        <family val="2"/>
      </rPr>
      <t xml:space="preserve"> NCE
Al cierre del cuarto trimestre se alcanzó un total de 872 participantes que concluyeron el curso con constancia lo que significa un cobertura del 81% de lo programado con una eficiencia terminal del 63.4%. Es de señalar que el curso es impartido en línea por lo que los parámetros antes señalados se encuentran por encima de la tendencia de esta modalidad.     El curso ha sido impartido a lo largo de dos ciclos anuales, con lo cual su vida productiva se ha excedido y la respuesta de inscripción y conclusión del mismo ha bajado. Ya no se cuenta con una demanda alta del mismo, lo que durante el presente año ha hecho que las cifras de inscritos y de participantes que concluyen vaya a la baja.    Sin embargo, la alta eficiencia terminal del mismo se debe a la utilización de una metodología de seguimiento y acompañamiento cercano de los participantes, lo que permite que se superen las expectativas en cuanto al número de participantes que concluyen con constancia el curso, acreditando todos los requisitos establecidos para el efecto.  
</t>
    </r>
    <r>
      <rPr>
        <b/>
        <sz val="10"/>
        <rFont val="Soberana Sans"/>
        <family val="2"/>
      </rPr>
      <t>UR:</t>
    </r>
    <r>
      <rPr>
        <sz val="10"/>
        <rFont val="Soberana Sans"/>
        <family val="2"/>
      </rPr>
      <t xml:space="preserve"> NDY
Sin información
</t>
    </r>
    <r>
      <rPr>
        <b/>
        <sz val="10"/>
        <rFont val="Soberana Sans"/>
        <family val="2"/>
      </rPr>
      <t>UR:</t>
    </r>
    <r>
      <rPr>
        <sz val="10"/>
        <rFont val="Soberana Sans"/>
        <family val="2"/>
      </rPr>
      <t xml:space="preserve"> NDE
 129 Se obtuvo una diferencia del 14.4 menos, respecto a lo programado;  debido a que únicamente se realizaron 19 proyectos vigentes con enfoque de género que, al concluir generarán un producto de investigación en el corto plazo.   130 El incremento se debe a que se han realizado un mayor número de colaboraciones interinstitucionales, derivadas de la difusión de los resultados obtenidos en las publicaciones institucionales. </t>
    </r>
  </si>
  <si>
    <r>
      <t>Acciones realizadas en el periodo
UR:</t>
    </r>
    <r>
      <rPr>
        <sz val="10"/>
        <rFont val="Soberana Sans"/>
        <family val="2"/>
      </rPr>
      <t xml:space="preserve"> NCE
En el periodo enero-diciembre se han implementado cinco cursos en línea autodirigidos Promoción de salud de la mujer adulta mayor, lo que a la fecha de corte implica un total de 872 participantes que acreditaron el curso de un total de 1375 que se inscribieron al curso, representando una eficiencia terminal del 63.4%
</t>
    </r>
    <r>
      <rPr>
        <b/>
        <sz val="10"/>
        <rFont val="Soberana Sans"/>
        <family val="2"/>
      </rPr>
      <t>UR:</t>
    </r>
    <r>
      <rPr>
        <sz val="10"/>
        <rFont val="Soberana Sans"/>
        <family val="2"/>
      </rPr>
      <t xml:space="preserve"> NDY
Se registraron en el cuarto trimestre del 2017 un total de 7 proyectos de investigación, en los cuales no es clara la población que se verá beneficiada, estamos incorporando campos en los formatos para que desde el inicio se considere un número de población que será beneficiada.Para este cuarto trimestre se revisaron un total de 74 publicaciones científicas, en los que se observan acciones en todos los estados de la República mexicana en donde participaron 23,049 personas en las muestras de estudio. En este último trimestre se logró que 901 personas terminaran el curso virtual para la prevención del embarazo en la adolescencia.  El 71.3% del personal de salud que terminaron fueron mujeres y 28.7% fueron varones. Los estados con mayor participación en este trimestre fueron: Estado de México (238 personas), Tabasco (194 personas) y Ciudad de México (105 personas).
</t>
    </r>
    <r>
      <rPr>
        <b/>
        <sz val="10"/>
        <rFont val="Soberana Sans"/>
        <family val="2"/>
      </rPr>
      <t>UR:</t>
    </r>
    <r>
      <rPr>
        <sz val="10"/>
        <rFont val="Soberana Sans"/>
        <family val="2"/>
      </rPr>
      <t xml:space="preserve"> NDE
Al cierre del año se cuenta con 180 participantes, la muestra es de 300, el 98% son mujeres. Las alteraciones metabólicas encontradas a la fecha son: dislipidemias 70%, el 84% presentan sobrepeso/obesidad, glucosa elevada en ayuno 32% y con anemia 9%. Se realizaron 90 curvas de tolerancia oral a la glucosa, se detectaron cinco casos de diabetes tipo 2, a quienes se les proporciona seguimiento estrecho por todo el equipo de investigación ( nutrición, endocrinología, enfermería y si aceptan también ayuda Psicológica).  A la fecha se han reclutado a 136 mujeres en el primer trimestre de gestación a las cuales se les realizado mediciones ultrasonográficas, antropmétricas y de signos vitales. También se llevaron a cabo evaluaciones nutricias y tomas de muestras sanguíneas y de orina. En el segundo trimestre de embarazo se han evaluado a 116 mujeres y en el tercero 94, han nacido ya 52 bebés. Sa ha valorado el neurodesarrollo de 41 niños al mes de vida.</t>
    </r>
  </si>
  <si>
    <t>13.94</t>
  </si>
  <si>
    <t>UR: NDY</t>
  </si>
  <si>
    <t>15.46</t>
  </si>
  <si>
    <t>68.21</t>
  </si>
  <si>
    <t>UR: NDE</t>
  </si>
  <si>
    <t>71.32</t>
  </si>
  <si>
    <t>0.79</t>
  </si>
  <si>
    <t>UR: NCE</t>
  </si>
  <si>
    <t>0.9</t>
  </si>
  <si>
    <t>20.13</t>
  </si>
  <si>
    <t>NDY</t>
  </si>
  <si>
    <t>Porcentaje de publicaciones que incorporen la perspectiva de género en el INSP.</t>
  </si>
  <si>
    <t>20.90</t>
  </si>
  <si>
    <t>Porcentaje de proyectos de investigación que incorporan la perspectiva de género.</t>
  </si>
  <si>
    <t>58.00</t>
  </si>
  <si>
    <t>Porcentaje desagregado por sexo, de prestadores de salud entrenados</t>
  </si>
  <si>
    <t>35.20</t>
  </si>
  <si>
    <t>51.30</t>
  </si>
  <si>
    <t>NDE</t>
  </si>
  <si>
    <t>Porcentaje de proyectos con enfoque de género vigentes en colaboración.</t>
  </si>
  <si>
    <t>23.80</t>
  </si>
  <si>
    <t>38.20</t>
  </si>
  <si>
    <t>Porcentaje de productos de la investigación con enfoque de género en colaboración.</t>
  </si>
  <si>
    <t>54.80</t>
  </si>
  <si>
    <t>Porcentaje de investigadoras e investigadores del INPer, clasificados de alto nivel.</t>
  </si>
  <si>
    <t>63.40</t>
  </si>
  <si>
    <t>67.00</t>
  </si>
  <si>
    <t>NCE</t>
  </si>
  <si>
    <t>Porcentaje de personal capacitado en la Promoción de la salud de las mujeres adultas mayores con enfoque de género.</t>
  </si>
  <si>
    <t xml:space="preserve"> NCE- Instituto Nacional de Geriatría  NDE- Instituto Nacional de Perinatología Isidro Espinosa de los Reyes  NDY- Instituto Nacional de Salud Pública </t>
  </si>
  <si>
    <t xml:space="preserve"> La población de personas adultas mayores en México aumenta rápidamente con respecto a los otros grupos poblacionales -1:10 en 2012 era un adulto mayor; 1:4 lo será en el año 2050 (CONAPO) - y se caracteriza porque una proporción importante padece algún tipo de enfermedad crónica y sus complicaciones (ENSANUT). Además, conforme se avanza en edad la salud empeora. La carga de la enfermedad, la dependencia para la vida y la insuficiencia de recursos humanos especializados agravan esta situación particularmente en las mujeres porque envejecen con una peor salud y peor calidad de vida. En las personas adultas mayores es particularmente importante mantener la independencia pues además de mejorar su calidad de vida permite que sean menos vulnerables al maltrato y a la dependencia -44.6% mujeres de 60 o más años sufre o sufrió maltrato en su vida (ENDIREH). Es indispensable que las estrategias de promoción de la salud y atención a las personas adultas mayores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Desarrollo de proyectos de investigación en las diferentes líneas que se abordan en el INPer, con participación de otras instituciones que fortalezcan los hallazgos de dichos proyectos con perspectiva de género  En México, el censo de 2010 reportó una población total de 112.3 millones de personas, de las cuales 21.9 millones son adolescentes (10 a 19 años) y 49.6% son mujeres. En general 49.7% de las y los adolescentes 49.7% no usan servicios de salud sexual y reproductiva. Entre los que los utilizan más del 20% no se sintió cómodo con la prestación de los servicios. El Monitoreo de la Calidad de la Atención a las Mujeres en Servicios del Sector Salud de 2012 refleja que existen áreas de oportunidad importante para el mejoramiento de la calidad de la atención a las mujeres. El 31.8% de los prestadores no utilizan guías para la atención de los adolescentes y 12.8% se niega a proporcionar PAE a adolescentes si no están acompañados por un adulto, incumpliendo la Norma Oficial Mexicana. Adicionalmente, los prestadores de servicio ofrecen recomendaciones de anticoncepción diferencial a hombres y mujeres, limitando la posibilidad de las mujeres de acceder o participar de la toma de decisiones en anticoncepción. El acceso y calidad diferencial en la atención a la salud sexual y reproductiva entre hombres y mujeres tiene graves implicaciones sobre su derecho a la salud y su capacidad de desarrollo humano a largo plazo, requiriéndose de acciones que ayuden a reducir la brecha de calidad de la atención a a través de programas de entrenamiento al personal de salud con enfoque de género. Buena parte de los proyectos de investigación en salud pública debe partir de una perspectiva de género a fin de poder detectar lo que cada sexo requiere de manera específica para el mejoramiento de sus condiciones de salud.  El avance en la salud pública es impensable sin la consideración de las necesidades de las mujeres y los hombres, las niñas y los niños y, muy especialmente las y los adolescentes, siguiendo una perspectiva de género que sea publicada en artículos científicos con la finalidad de difundir el conocimiento. </t>
  </si>
  <si>
    <t>13842</t>
  </si>
  <si>
    <t>28975</t>
  </si>
  <si>
    <t>17935</t>
  </si>
  <si>
    <t>70086</t>
  </si>
  <si>
    <t>(Instituto Nacional de Salud Pública)</t>
  </si>
  <si>
    <t>(Instituto Nacional de Perinatología Isidro Espinosa de los Reyes)</t>
  </si>
  <si>
    <t>(Instituto Nacional de Geriatría)</t>
  </si>
  <si>
    <t>87.6</t>
  </si>
  <si>
    <t>Investigación y desarrollo tecnológico en salud</t>
  </si>
  <si>
    <t>E022</t>
  </si>
  <si>
    <t>Salud</t>
  </si>
  <si>
    <t>12</t>
  </si>
  <si>
    <r>
      <t>Acciones de mejora para el siguiente periodo
UR:</t>
    </r>
    <r>
      <rPr>
        <sz val="10"/>
        <rFont val="Soberana Sans"/>
        <family val="2"/>
      </rPr>
      <t xml:space="preserve"> NDE
Se impartieron 2 cursos de inducción institucional en los meses de octubre y noviembre.
</t>
    </r>
    <r>
      <rPr>
        <b/>
        <sz val="10"/>
        <rFont val="Soberana Sans"/>
        <family val="2"/>
      </rPr>
      <t>UR:</t>
    </r>
    <r>
      <rPr>
        <sz val="10"/>
        <rFont val="Soberana Sans"/>
        <family val="2"/>
      </rPr>
      <t xml:space="preserve"> NDY
Sin información
</t>
    </r>
    <r>
      <rPr>
        <b/>
        <sz val="10"/>
        <rFont val="Soberana Sans"/>
        <family val="2"/>
      </rPr>
      <t>UR:</t>
    </r>
    <r>
      <rPr>
        <sz val="10"/>
        <rFont val="Soberana Sans"/>
        <family val="2"/>
      </rPr>
      <t xml:space="preserve"> 160
El Hospital de la Mujer. históricamente es un Hospital Escuela, contribuye con la formación de médicos especialistas en las especialidades de Ginecología y Obstetricia, así como en formación de médicos neonatólogos.
</t>
    </r>
    <r>
      <rPr>
        <b/>
        <sz val="10"/>
        <rFont val="Soberana Sans"/>
        <family val="2"/>
      </rPr>
      <t>UR:</t>
    </r>
    <r>
      <rPr>
        <sz val="10"/>
        <rFont val="Soberana Sans"/>
        <family val="2"/>
      </rPr>
      <t xml:space="preserve"> NBV
Una de las desventajas de los cursos virtuales es que no ofrecen la aplicación práctica de los conocimientos. Para superar este problema, se habilitaron 2 habitaciones en las instalaciones del INCan para poder recibir al personal que vienen de diferentes Estados del país y que laboran en el sector público. Se cuenta con una capacidad para recibir hasta 12 personas. Además, durante su estancia, se les otorga alimentación en el comedor del INCan.    Los grupos de rotación del primer curso para técnicos han finalizado sus rotaciones.     Se pudo observar durante la segunda convocatoria del curso, la gran demanda que ha generado este proyecto, a pesar de que el tiempo de convocatoria fue de solo 1 semana. Debido a que se han recibido diversas solicitudes de personal que labora en instituciones públicas y privadas para participar en el curso, nos vemos obligados a continuar con este tipo de programas que permiten la mejora continua del personal.  </t>
    </r>
  </si>
  <si>
    <r>
      <t>Justificación de diferencia de avances con respecto a las metas programadas
UR:</t>
    </r>
    <r>
      <rPr>
        <sz val="10"/>
        <rFont val="Soberana Sans"/>
        <family val="2"/>
      </rPr>
      <t xml:space="preserve"> NDE
E010 163 Se observa que existe un incremento importante del 16% en las variable 1 y 25% en la variable 2, esto es debido a que en el 11° Curso Taller de Seguimiento Pediátrico y Estimulación Temprana y en el Seminario Internacional de Neonatología INPer 2017, Metabolismo y Nutrición Perinatal, los cuales se encontraban en programación, los asistentes fueron más de los programados, 11° curso - taller de seguimiento 125 asistentes y en el Seminario Internacional de Neonatología 220 asistentes , esto es debido a la implementación del streaming a partir del mes de abril de este año. La variable 1 se incrementa al incrementarse la variable 2;  E010 302 De los/las 1218 servidores/as públicos capacitados, 526 Fueron servidores públicos que recibieron capacitación en materia de derechos humanos y perspectiva de género, donde hubo 970 acciones de capacitación en esta materia. 
</t>
    </r>
    <r>
      <rPr>
        <b/>
        <sz val="10"/>
        <rFont val="Soberana Sans"/>
        <family val="2"/>
      </rPr>
      <t>UR:</t>
    </r>
    <r>
      <rPr>
        <sz val="10"/>
        <rFont val="Soberana Sans"/>
        <family val="2"/>
      </rPr>
      <t xml:space="preserve"> NDY
Sin información
</t>
    </r>
    <r>
      <rPr>
        <b/>
        <sz val="10"/>
        <rFont val="Soberana Sans"/>
        <family val="2"/>
      </rPr>
      <t>UR:</t>
    </r>
    <r>
      <rPr>
        <sz val="10"/>
        <rFont val="Soberana Sans"/>
        <family val="2"/>
      </rPr>
      <t xml:space="preserve"> 160
De acuerdo a la capacidad instalada con que cuenta la institución, se registran en total 67 residentes médicos en formación. De este gran total, el 54% está identificado por mujeres que fueron aceptadas y realizan sus estudios de posgrado en esta institución procedentes de todo el país, así mismo las mujeres 10 mujeres en el presente periodo a informar concluyeron su formación.     
</t>
    </r>
    <r>
      <rPr>
        <b/>
        <sz val="10"/>
        <rFont val="Soberana Sans"/>
        <family val="2"/>
      </rPr>
      <t>UR:</t>
    </r>
    <r>
      <rPr>
        <sz val="10"/>
        <rFont val="Soberana Sans"/>
        <family val="2"/>
      </rPr>
      <t xml:space="preserve"> NBV
Se registraron un total de 97 solicitudes, de las cuales se aceptaron 78. Los participantes no aceptados fueron debido a que no contaban con experiencia en el área de mastografía o por exceder los 60 años de edad. Durante las rotaciones al INCan, hubo bajas por lo que solo se aprobaron a 52 estudiantes al finalizar el curso; por lo que se logró un Porcentaje de técnicos (as) radiólogos(as) capacitados en radiología e imagen del 66.6 por ciento respecto a los técnicos(as) radiólogos(as) inscritos. Sin embargo, se programó capacitar durante el año a un total de 50 técnicos(as) radiólogos(as), logrando alcanzar un total de 52 técnicos(as) radiólogos(as) capacitados por lo que se logró una meta del 104 por ciento respecto a la meta programada. Hasta el mes de noviembre se recibió el recurso asignado por el programa, por lo que se pudo programar un nuevo curso para técnicos radiólogos. A pesar de que la convocatoria fue de apenas 1 semana, se tuvo un total de 152 solicitudes de inscripción, de las cuales solo 131 cubrieron los requisitos para inscribirse, y de éstos, solo 71 fueron aceptados. El curso dio inicio el 1 de diciembre, y después de los tres primeros módulos, 9 se dieron de baja, y solo aprobaron 30 participantes, los cuales tendrán que rotar en el INCan en febrero y abril de 2018.    </t>
    </r>
  </si>
  <si>
    <r>
      <t>Acciones realizadas en el periodo
UR:</t>
    </r>
    <r>
      <rPr>
        <sz val="10"/>
        <rFont val="Soberana Sans"/>
        <family val="2"/>
      </rPr>
      <t xml:space="preserve"> NDE
E010 163 Los criterios de selección de los médicos que aspiran a las residencias médicas impartidas en el Instituto, así como su permanencia obedece estrictamente a criterios académicos, donde son evaluados para ingreso: su promedio en la licenciatura, su lugar en el examen nacional de aspirantes a residencias médicas, un examen interno de conocimientos y un examen psicométrico en el caso del ingreso a la especialidad en ginecología y obstetricia, en el caso de las especialidades de rama son tomados en cuenta su desempeño en la especialidad previa y otros elementos del curriculum. Los criterios de permanencia obedecen exclusivamente a las evaluaciones realizadas por sus profesores titulares, adjuntos e invitados tanto en las actividades teóricas como en su desempeño en la práctica.  Por lo tanto se observa que el 67.6% de los médicos en preparación en el Instituto son mujeres.  E010 302 En el cuarto trimestre se impartieron las conferencias de  Conferencia Acciones para la Igualdad y la no Discriminación de Género Y Conferencia Derecho a la Muerte Digna, con la finalidad de abarcar un mayor número de población y sensibilizar es temas referentes a derechos humanos e igualdad entre mujeres y hombres
</t>
    </r>
    <r>
      <rPr>
        <b/>
        <sz val="10"/>
        <rFont val="Soberana Sans"/>
        <family val="2"/>
      </rPr>
      <t>UR:</t>
    </r>
    <r>
      <rPr>
        <sz val="10"/>
        <rFont val="Soberana Sans"/>
        <family val="2"/>
      </rPr>
      <t xml:space="preserve"> NDY
De los 169 graduados en 2017, 104 (62%) son directoras de tesis y 65 (38%) directores de tesis.En el 2017 se graduaron 169 estudiantes, de los cuales 101 (60%) son mujeres y 68 (40%) son hombres.Al 31 de diciembre se presentó un incremento en la matrícula un total de alumnos 251, de los cuales 146(58%) son mujeres y 105(42%) son hombres.
</t>
    </r>
    <r>
      <rPr>
        <b/>
        <sz val="10"/>
        <rFont val="Soberana Sans"/>
        <family val="2"/>
      </rPr>
      <t>UR:</t>
    </r>
    <r>
      <rPr>
        <sz val="10"/>
        <rFont val="Soberana Sans"/>
        <family val="2"/>
      </rPr>
      <t xml:space="preserve"> 160
En el proceso de ingreso para aspirar a la realización de estudios de posgrado en la unidad, una de las premisas para la selección se basa en la igualdad de género para así fomentar y fortalecer la equidad entre hombres y mujeres. 
</t>
    </r>
    <r>
      <rPr>
        <b/>
        <sz val="10"/>
        <rFont val="Soberana Sans"/>
        <family val="2"/>
      </rPr>
      <t>UR:</t>
    </r>
    <r>
      <rPr>
        <sz val="10"/>
        <rFont val="Soberana Sans"/>
        <family val="2"/>
      </rPr>
      <t xml:space="preserve"> NBV
El curso se diseñó en tres partes. La primera consta de un programa de clases teóricas diacrónicas que se imparten en línea a través de recursos multimedia. La segunda son sesiones sincrónicas de casos clínicos enfocándose en control de calidad para equipos de mamografía y posicionamiento mastográfico. Para poder acceder a la segunda parte del curso, es necesario aprobar los módulos de las clases teóricas con un mínimo de 8. La tercera parte consta de una rotación de 2 semanas a las instalaciones del Departamento para que apliquen los conocimientos teóricos adquiridos en posicionamiento y control de calidad.    Se registraron un total de 97 solicitudes, de las cuales se aceptaron 78. Los participantes no aceptados fueron debido a que no contaban con experiencia en el área de mastografía o por exceder los 60 años de edad. Durante las rotaciones al INCan, hubo una bajan por lo que solo se aprobaron a 52 estudiantes al finalizar el curso. Hasta el mes de noviembre se recibió el recurso asignado por el programa, por lo que se pudo programar un nuevo curso para técnicos radiólogos. A pesar de que la convocatoria fue de apenas 1 semana, se tuvo un total de 152 solicitudes de inscripción, de las cuales solo 131 cubrieron los requisitos para inscribirse, y de éstos, solo 71 fueron aceptados. El curso dio inicio el 1 de diciembre, y después de los tres primeros módulos, 9 se dieron de baja, y solo aprobaron 30 participantes, los cuales tendrán que rotar en el INCan en febrero y abril de 2018.  </t>
    </r>
  </si>
  <si>
    <t>0.44</t>
  </si>
  <si>
    <t>UR: 160</t>
  </si>
  <si>
    <t>1.55</t>
  </si>
  <si>
    <t>5.23</t>
  </si>
  <si>
    <t>5.68</t>
  </si>
  <si>
    <t>4.21</t>
  </si>
  <si>
    <t>UR: NBV</t>
  </si>
  <si>
    <t>15.07</t>
  </si>
  <si>
    <t>28.00</t>
  </si>
  <si>
    <t>27.00</t>
  </si>
  <si>
    <t>160</t>
  </si>
  <si>
    <t xml:space="preserve">Porcentaje de eficiencia terminal de Mujeres médicos especialistas  </t>
  </si>
  <si>
    <t>Porcentaje de mujeres directoras de tesis para formar recursos humanos especializados en salud.</t>
  </si>
  <si>
    <t>Porcentaje de alumnas graduadas en los Programas Académicos.</t>
  </si>
  <si>
    <t>Porcentaje de aceptación de mujeres para la formación de recursos humanos en Programas Académicos.</t>
  </si>
  <si>
    <t>43.20</t>
  </si>
  <si>
    <t>44.00</t>
  </si>
  <si>
    <t>Porcentaje de servidoras y servidores públicos capacitados y sensibilizados en materia de  derechos humanos y perspectiva de género.</t>
  </si>
  <si>
    <t>69.70</t>
  </si>
  <si>
    <t>75.00</t>
  </si>
  <si>
    <t xml:space="preserve">Porcentaje de mujeres profesionales que concluyeron cursos de educación continua. </t>
  </si>
  <si>
    <t>66.60</t>
  </si>
  <si>
    <t>NBV</t>
  </si>
  <si>
    <t xml:space="preserve">Porcentaje de técnicos (as) radiólogos(as) capacitados en radiología e imagen  </t>
  </si>
  <si>
    <t xml:space="preserve"> NBV- Instituto Nacional de Cancerología  NDE- Instituto Nacional de Perinatología Isidro Espinosa de los Reyes  NDY- Instituto Nacional de Salud Pública  Secretaria de Salud </t>
  </si>
  <si>
    <t xml:space="preserve"> Formación y capacitación de recursos humanos para la salud: Contribuir a la disminución de necesidades no cubiertas de profesionales de la salud especializados para la atención de los problemas de salud.  Contribuir en la resolución de los problemas de salud reproductiva de las mujeres mexicanas, mediante fortalecer la especialización de los médicos y enfermeras en dicho ámbito  El Instituto Nacional de Salud Pública se rige la bajo una filosofía y política incluyente y respetuosa en todos los ámbitos, igualdad de género, integración y respecto por la gente con capacidades diferentes, respeto por las preferencias sexuales, creencias religiosas, culturales, trato digno, la no discriminación a ninguna condición diferente de alguno de sus integrantes, acciones que van encaminadas a lograr un clima organizacional que permita el trabajo eficiente y armonioso y de esta manera contribuir a la equidad social y a la construcción de un entorno saludable que fomenta bienestar desde la misma institución.  La política general institucional tiene como uno de sus objetivos del Milenio combatir las inequidades de género en salud y propiciar igualdad de acceso y atención a la salud. Impulsando la igualdad mediante una mayor participación de las mujeres, como uno de los principales retos en el mercado de trabajo.  Con base a lo anterior, la formación de recursos humanos para la salud en el Hospital de la Mujer se ha caracterizado por promover la participación de las mujeres en los procesos de capacitación y actualización en las ramas medicas que son atendidas en la unidad. Todo acto de capacitación es en beneficio de la población atendida en materia de salud, esto es, se fortalece al recurso humano en sus conocimientos, habilidades y actitudes para atender a aproximadamente 25,000 mujeres que reciben atención médica directa o indirecta.  La formación de recursos humanos pretende contar con un sustento en temas especializados para el fortalecimiento en la atención a la salud, contando siempre con la incorporación de la perspectiva de género programando eventos de capacitación que permitan a las mujeres ofrecer servicios de calidad eficientes y oportunos.  </t>
  </si>
  <si>
    <t>(Comisión Coordinadora de Institutos Nacionales de Salud y Hospitales de Alta Especialidad)</t>
  </si>
  <si>
    <t>1270</t>
  </si>
  <si>
    <t>3386</t>
  </si>
  <si>
    <t>554</t>
  </si>
  <si>
    <t>1182</t>
  </si>
  <si>
    <t>(Instituto Nacional de Cancerología)</t>
  </si>
  <si>
    <t>23.3</t>
  </si>
  <si>
    <t>Formación y capacitación de recursos humanos para la salud</t>
  </si>
  <si>
    <r>
      <t>Acciones de mejora para el siguiente periodo
UR:</t>
    </r>
    <r>
      <rPr>
        <sz val="10"/>
        <rFont val="Soberana Sans"/>
        <family val="2"/>
      </rPr>
      <t xml:space="preserve"> NCK
Sin información
</t>
    </r>
    <r>
      <rPr>
        <b/>
        <sz val="10"/>
        <rFont val="Soberana Sans"/>
        <family val="2"/>
      </rPr>
      <t>UR:</t>
    </r>
    <r>
      <rPr>
        <sz val="10"/>
        <rFont val="Soberana Sans"/>
        <family val="2"/>
      </rPr>
      <t xml:space="preserve"> 160
Impulsar las buenas practicas con el fin de contribuir en la educción de la discapacidad secuela de un embarazo de alto riesgo, así como la reducción de la discapacidad al recién nacido es uno de los resultados de impacto trascendental pero valorable a largo plazo. 
</t>
    </r>
    <r>
      <rPr>
        <b/>
        <sz val="10"/>
        <rFont val="Soberana Sans"/>
        <family val="2"/>
      </rPr>
      <t>UR:</t>
    </r>
    <r>
      <rPr>
        <sz val="10"/>
        <rFont val="Soberana Sans"/>
        <family val="2"/>
      </rPr>
      <t xml:space="preserve"> NBB
En Hospitalizacion   Entre las acciones de mejora que se realizaron se encuentran:  1. Continuaron las reuniones diarias del Grupo de Directores y Subdirectores y médicos para agilizar la atención médica de pacientes, principalmente en el área de urgencias.      ;  En Consulta Externa entre las acciones de mejora que se realizaron se encuentran:  1. Se continuó con la Clínica de Atención de Embarazo: Proyecto Gea, una nueva forma de nacer; con el propósito de mejorar la calidad y calidez de la atención médica del Servicio de Obstetricia del  Hospital General ?Dr. Manuel Gea González?,  mediante la organización de un nuevo modelo de atención de parto, con el  fin de disminuir la morbimortalidad materno fetal y el índice de cesáreas y que responda a las necesidades y expectativas culturales de las mujeres y sus familias.  
</t>
    </r>
    <r>
      <rPr>
        <b/>
        <sz val="10"/>
        <rFont val="Soberana Sans"/>
        <family val="2"/>
      </rPr>
      <t>UR:</t>
    </r>
    <r>
      <rPr>
        <sz val="10"/>
        <rFont val="Soberana Sans"/>
        <family val="2"/>
      </rPr>
      <t xml:space="preserve"> NDE
En el Instituto se reciben fundamentalmente pacientes obstétricas con importantes factores de riesgo, sin embargo las acciones implementadas por la Dirección Médica han permitido someter a una operación cesárea solamente a quienes presenten factores comprobados y justificados por los cuales la vía vaginal no sería la adecuada.  Al comparar las cifras programadas con las reales alcanzadas a partir del cambio de fuente de datos, se observa que anteriormente se presentaba un subregistro muy importante de los datos de peso y/o de talla de las pacientes hospitalizadas.    la utilización del expediente electrónico encierra mejoras en el sentido de que las cifras de pacientes con obesidad (IMC &gt;= 30.0), obtenidas parecieran más cercanas a la realidad nacional.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Se continúa con la atención médica especializada a mujeres con diagnóstico de enfermedades respiratorias de alta complejidad en los servicios de hospitalización. Asimismo se continúa con  la identificación y atención de las enfermedades pulmonares  asociadas a la inhalación de humo de leña al cocinar, abogando por la salud respiratoria de las mujeres de zonas marginadas y en pobreza extrema, se exponen a altas concentraciones de humo de leña. Estas acciones implementadas pretenden disminuir la brecha de género, al llevar hasta sus comunidades la Campaña Respirar sin Humo.  </t>
    </r>
  </si>
  <si>
    <r>
      <t>Justificación de diferencia de avances con respecto a las metas programadas
UR:</t>
    </r>
    <r>
      <rPr>
        <sz val="10"/>
        <rFont val="Soberana Sans"/>
        <family val="2"/>
      </rPr>
      <t xml:space="preserve"> NCK
En relación con la meta programada que fue de 305 pacientes beneficiados, se atendieron 8 pacientes mas, sumando en total 313 pacientes; esto debido a la demanda del servicio de pacientes con este padecimiento. La meta programada era atender el 63% de mujeres del total de pacientes, sin embargo llegó al 68.18% en este trimestre ya que hubo un numero mayor de pacientes atendidos, con mayoría de mujeres.
</t>
    </r>
    <r>
      <rPr>
        <b/>
        <sz val="10"/>
        <rFont val="Soberana Sans"/>
        <family val="2"/>
      </rPr>
      <t>UR:</t>
    </r>
    <r>
      <rPr>
        <sz val="10"/>
        <rFont val="Soberana Sans"/>
        <family val="2"/>
      </rPr>
      <t xml:space="preserve"> 160
En relación al porcentaje de mujeres egresadas por mejoría. Durante el cuarto trimestre el indicador quedo 0.6% arriba de lo programado (11,083  /  11,236  * 100 = 98.6). Este resultado se ajusta al resultado programado.     El porcentaje de  recién nacidos vivos prematuros (de  36 o menos semanas de gestación) atendidos en el Hospital de la Mujer en el cuarto trimestre quedo 2% por arriba de lo programado (745  / 4,663 * 100 =  15.9%). Este resultado se debió al tiempo de remodelación de la unidad toco quirúrgico, la remodelación de la UCIA y la limitación de ingresos mientras se otorgaba el diagnostico estructural del hospital y posteriormente la reparación a las estructuras. Estos eventos nos obligaron  a referir pacientes y atender a las urgencias obstétricas calificadas o sin capacidad de traslado.     La proporción de consultas otorgadas a mujeres con embarazo de alto riesgo  durante el cuarto trimestre no se presentó una diferencia relación a lo programado. (6,062 /  6,062 * 100 = 100). este resultado se debió a que en consulta externa se llevaron las actividades conforme lo programado,    
</t>
    </r>
    <r>
      <rPr>
        <b/>
        <sz val="10"/>
        <rFont val="Soberana Sans"/>
        <family val="2"/>
      </rPr>
      <t>UR:</t>
    </r>
    <r>
      <rPr>
        <sz val="10"/>
        <rFont val="Soberana Sans"/>
        <family val="2"/>
      </rPr>
      <t xml:space="preserve"> NBB
En Consulta Externa Durante el período de enero a diciembre, se alcanzó un cumplimiento del  indicador Porcentaje de pacientes mujeres atendidas en Consulta Externa del  109.7por ciento con respecto a la meta programada; al lograrse que se otorgaran 105,251 consultas a pacientes mujeres, 63.6 por ciento de las 165,543 consultas otorgadas en esta área.    ;  En Hospitalizacion Durante el período de enero  a diciembre, se alcanzó un cumplimiento del indicador Porcentaje de pacientes mujeres atendidas en hospitalización, del 100.9 por ciento con respecto a la meta programada; al lograrse que el 62.7 por ciento (7,126) pacientes mujeres se atendieran en el área de hospitalización en relación a los 11,373 pacientes atendidos en esta área.    Las pacientes femeninas que egresaron fueron de los siguientes servicios: 2,581 de Cirugía, 719 de Pediatría; 535 de Medicina Interna y 3,291  de Ginecobstetricia.    
</t>
    </r>
    <r>
      <rPr>
        <b/>
        <sz val="10"/>
        <rFont val="Soberana Sans"/>
        <family val="2"/>
      </rPr>
      <t>UR:</t>
    </r>
    <r>
      <rPr>
        <sz val="10"/>
        <rFont val="Soberana Sans"/>
        <family val="2"/>
      </rPr>
      <t xml:space="preserve"> NDE
La reducción que se ha observado en los últimos años de la tasa de cesáreas, lográndose que casi la mitad de los nacimientos ocurran por vía vaginal a pesar de los factores de riesgo obstétrico y perinatal de nuestras pacientes, es un logro muy importante, a través del cual se brinda atención más adecuada a las condiciones de cada caso.  A partir del segundo trimestre de 2017 la fuente de datos para la conformación de este indicador, fue modificada, ya que se transitó del registro manual en papel por parte del personal de enfermería, al registro electrónico en el Sistema de Información para la Gestión Institucional que incluye al expediente electrónico.  Este cambio tendrá muchos beneficios, entre ellos la mejora de la integridad y calidad de los dato, y por tanto la obtención y reporte de indicadores más confiables.  Acción 131 La meta no se alcanzó por 13.2 puntos; la disminución de las mujeres con percepción de satisfacción de calidad arriba del 80% se debió a que el 22% consideran que se tiene fallas entre las más relevantes son: La agilidad y puntualidad en las citas programadas, tener mayor claridad en las indicaciones de sus tratamientos, mejorar la atención por parte del médico, revisar historial médico ya que hacen comentarios poco éticos y no siempre hacen su trabajo, no toman mucho en cuenta la sintomatología de la paciente, mejorarlo, en los trámites de  primera vez consideran que no se requirieren las hojas de no afiliación al ISSSTE, ni en el IMSS, ya  que se comprueba solo con la póliza del s</t>
    </r>
  </si>
  <si>
    <r>
      <t>Acciones realizadas en el periodo
UR:</t>
    </r>
    <r>
      <rPr>
        <sz val="10"/>
        <rFont val="Soberana Sans"/>
        <family val="2"/>
      </rPr>
      <t xml:space="preserve"> NCK
De los 154 tratamientos otorgados durante el cuarto trimestre 2017, 105 fueron otorgados a mujeres y 49 a hombres,  aunque el porcentaje de mujeres atendidas es del 68.18 % en este trimestre y en relación con los 305 tratamientos anuales esperados, se atendieron 8 pacientes más, esto por la demanda del servicio.
</t>
    </r>
    <r>
      <rPr>
        <b/>
        <sz val="10"/>
        <rFont val="Soberana Sans"/>
        <family val="2"/>
      </rPr>
      <t>UR:</t>
    </r>
    <r>
      <rPr>
        <sz val="10"/>
        <rFont val="Soberana Sans"/>
        <family val="2"/>
      </rPr>
      <t xml:space="preserve"> 160
El Hospital de la Mujer, otorga atención médica hospitalaria a la población femenina, mayormente desprotegida y de bajos recursos económicos.
</t>
    </r>
    <r>
      <rPr>
        <b/>
        <sz val="10"/>
        <rFont val="Soberana Sans"/>
        <family val="2"/>
      </rPr>
      <t>UR:</t>
    </r>
    <r>
      <rPr>
        <sz val="10"/>
        <rFont val="Soberana Sans"/>
        <family val="2"/>
      </rPr>
      <t xml:space="preserve"> NBB
En Hospitalizacion Durante el período de enero a diciembre, se atendieron a 7,126  pacientes mujeres en el área de hospitalización, de un total de 11,393 pacientes registrados en esta área.    Las pacientes femeninas que egresaron fueron de los siguientes servicios: 2,581 de Cirugía, 719 de Pediatría; 535 de Medicina Interna y 3,291  de Ginecobstetricia.      Se realizaron los siguientes Eventos Obstétricos:   1,639    partos,   824       cesáreas,    36 laparotomía exploradora,      9        salpingooforectomía,     64 salpingectomía,     172 legrados,     2 histerectomía total abdominal,   434       oclusiones tubáricas bilateral.    ;  En Consulta Externa Durante el período de enero a diciembre  se otorgaron 105,251 consultas ambulatorias a pacientes mujeres; así mismo se  otorgaron los siguientes servicios a pacientes del sexo femenino en el área de consulta externa:  ? 8,241  estudios citológicos  ?     668 mastografías  ?     260 vacunas de toxoide tetánico a mujeres embarazadas y en edad fértil.  ?     187     colocaciones de dispositivos intrauterinos   Dentro del Programa de Atención del Embarazo en la Adolescente, con el propósito de promover en la adolescente entre 13 y 19 años de edad, actitudes que les permitan, por medio de sesiones educativas y consejerías individuales, orientación sobre sexualidad y salud reproductiva se realizaron las siguientes acciones:   ? 150  consejerías individuales,  ? 295 sesiones educativas de las cuales asistieron 491 participantes.  ? 554 adolescentes fueron atendidas en consulta prenatal.  ? 802 adolescentes atendidas por parto, cesáreas y aborto.  
</t>
    </r>
    <r>
      <rPr>
        <b/>
        <sz val="10"/>
        <rFont val="Soberana Sans"/>
        <family val="2"/>
      </rPr>
      <t>UR:</t>
    </r>
    <r>
      <rPr>
        <sz val="10"/>
        <rFont val="Soberana Sans"/>
        <family val="2"/>
      </rPr>
      <t xml:space="preserve"> NDE
131 De las encuestas realizadas en la Consulta Externa se obtuvieron 2,324 comentarios, de los cuales el 22% consideran que se tiene fallas en los siguientes puntos: dar mayor agilidad y puntualidad en las citas programadas, tener mayor claridad en las indicaciones de sus tratamientos y mejorar la atención por parte del médico.  134 Conforme a lo esperado, por la vocación institucional, la mayoría de los egresos corresponden a pacientes del sexo femenino, en este trimestre la cifra correspondiente es del 80.9%, quedando únicamente 4.3% por debajo de la meta programada, es decir, dentro de límites adecuados de variación.  136 A partir de la implementación del servicio integral de farmacia se alcanzó un abasto del 97-98% favoreciendo un abasto oportuno de los medicamentos a los pacientes atendidos, así mismo se cuenta con productos de alta especialidad para dar atención a pacientes que lo requieran de acuerdo a su estado de salud  137 La tasa de partos vaginales se ha mantenido cercana al 50% a lo largo de 2017, cerrando en 48%, lo que coloca a este indicador en un buen cumplimiento de la meta programada (46.1%), incluso superándola discretamente (4.1% por arriba de lo esperado).  149 Las cifras al cierre del año superen la meta programada de 16.5% en 3.3 veces, lo que se debe a que la programación de metas para 2017 se efectuó naturalmente en 2016 y utilizando cifras basadas en lo que se obtenía a partir de los reportes en papel de enfermería.  168 Mejorar la gestión de procesos sustantivos mediante sistemas y modelos de calidad que incluyan perspectiva de género  En septiembre de 2017, mediante Circular DG/0046/2017 se comunicó al personal sobre la actualización del Código de Conducta institucional, para incluir la regla de integridad de Comportamiento digno, relativa al tema de hostigamiento y acoso sexual. Se recibieron 1,042 firmas del personal como evide</t>
    </r>
  </si>
  <si>
    <t>116.33</t>
  </si>
  <si>
    <t>126.31</t>
  </si>
  <si>
    <t>160.76</t>
  </si>
  <si>
    <t>153.31</t>
  </si>
  <si>
    <t>158.71</t>
  </si>
  <si>
    <t>12.65</t>
  </si>
  <si>
    <t>12.66</t>
  </si>
  <si>
    <t>UR: NCK</t>
  </si>
  <si>
    <t>11.47</t>
  </si>
  <si>
    <t>98.27</t>
  </si>
  <si>
    <t>98.72</t>
  </si>
  <si>
    <t>UR: NCD</t>
  </si>
  <si>
    <t>88.05</t>
  </si>
  <si>
    <t>276.04</t>
  </si>
  <si>
    <t>276.06</t>
  </si>
  <si>
    <t>192.43</t>
  </si>
  <si>
    <t>881.60</t>
  </si>
  <si>
    <t>882.71</t>
  </si>
  <si>
    <t>UR: NBB</t>
  </si>
  <si>
    <t>838.12</t>
  </si>
  <si>
    <t>16.00</t>
  </si>
  <si>
    <t>13.00</t>
  </si>
  <si>
    <t xml:space="preserve">Porcentaje de  recién nacidos vivos prematuros sin protección social en salud  (de  36 o menos semanas de gestación) atendidos en el Hospital de la Mujer </t>
  </si>
  <si>
    <t>98.60</t>
  </si>
  <si>
    <t>98.00</t>
  </si>
  <si>
    <t>Porcentaje de Mujeres egresadas por mejoría</t>
  </si>
  <si>
    <t>63.20</t>
  </si>
  <si>
    <t>60.00</t>
  </si>
  <si>
    <t>Porcentaje de servidores públicos del INPer que han suscrito el compromiso de respetar y aplicar el Código de Conducta de la institución.</t>
  </si>
  <si>
    <t>16.50</t>
  </si>
  <si>
    <t xml:space="preserve">Porcentaje de pacientes mujeres con obesidad que generan un egreso hospitalario. </t>
  </si>
  <si>
    <t>46.10</t>
  </si>
  <si>
    <t>Porcentaje de resoluciones de embarazo por vía vaginal.</t>
  </si>
  <si>
    <t>96.00</t>
  </si>
  <si>
    <t>93.00</t>
  </si>
  <si>
    <t>Porcentaje de recetas surtidas completas  a mujeres hospitalizadas</t>
  </si>
  <si>
    <t>80.90</t>
  </si>
  <si>
    <t>84.60</t>
  </si>
  <si>
    <t>Porcentaje de egresos hospitalarios por mejoría y curación.</t>
  </si>
  <si>
    <t>76.80</t>
  </si>
  <si>
    <t>90.00</t>
  </si>
  <si>
    <t>Porcentaje de usuarias con percepción de satisfacción de la calidad de la atención médica ambulatoria recibida superior a 80 puntos.</t>
  </si>
  <si>
    <t>32.06</t>
  </si>
  <si>
    <t>63.00</t>
  </si>
  <si>
    <t>NCK</t>
  </si>
  <si>
    <t>Porcentaje de mujeres que reciben tratamiento para Esclerosis Múltiple y padecimientos relacionados en el Instituto Nacional de Neurología y Neurocirugía Manuel Velasco Suárez</t>
  </si>
  <si>
    <t>82.40</t>
  </si>
  <si>
    <t>NCD</t>
  </si>
  <si>
    <t>Porcentaje de espirometrías realizadas a mujeres con probable EPOC por exposición a humo de leña en zonas rurales</t>
  </si>
  <si>
    <t>3.10</t>
  </si>
  <si>
    <t>15.00</t>
  </si>
  <si>
    <t xml:space="preserve">Porcentaje de consultas de primera vez y subsecuentes otorgadas a mujeres con diagnóstico de EPOC relacionado con el humo de leña </t>
  </si>
  <si>
    <t xml:space="preserve">Porcentaje de egresos de mujeres con diagnóstico de enfermedades respiratorias de alta complejidad con atención médica especializada  en los servicios de hospitalización </t>
  </si>
  <si>
    <t>Porcentaje de recetas surtidas en forma completa a mujeres hospitalizadas con cáncer</t>
  </si>
  <si>
    <t>100.80</t>
  </si>
  <si>
    <t>98.50</t>
  </si>
  <si>
    <t xml:space="preserve">Eficacia en el otorgamiento de consulta programada (primera vez, subsecuentes, preconsulta) </t>
  </si>
  <si>
    <t>53.40</t>
  </si>
  <si>
    <t>Porcentaje de egresos hospitalarios por mejoría de mujeres</t>
  </si>
  <si>
    <t>46.50</t>
  </si>
  <si>
    <t>42.50</t>
  </si>
  <si>
    <t>Promedio</t>
  </si>
  <si>
    <t>Concentración de consultas subsecuentes a mujeres</t>
  </si>
  <si>
    <t>63.60</t>
  </si>
  <si>
    <t>NBB</t>
  </si>
  <si>
    <t xml:space="preserve">Porcentaje de pacientes mujeres atendidas en Consulta Externa </t>
  </si>
  <si>
    <t>62.70</t>
  </si>
  <si>
    <t>62.00</t>
  </si>
  <si>
    <t>Porcentaje de pacientes mujeres atendidas en Hospitalización.</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</si>
  <si>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</si>
  <si>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Con la implementación del programa cero rechazos se ha incrementado la demanda de los servicios de atención de salud de alta especialidad que brinda el Hospital General Dr. Manuel Gea González, esto aunado a la sobreocupación que ya se presentaba en años anteriores, y los recursos económicos limitados con los que opera este nosocomio generará que los servicios se saturen derivado en una atención de baja calidad a los usuarios, o que nos encontremos imposibilitadas  a cubrir la demanda de atención médica.  Atención a la Salud: Contribuir a satisfacer la demanda de servicios especializados de salud de la población que presenta el Sector Salud.  La EPOC es actualmente la 4ª causa de muerte a nivel nacional en mujeres, más importante que el cáncer de mama y el de cérvix y su principal causa es cocinar con leña. En México, la EPOC también se encuentra en el 4º. lugar de mortalidad; de todas las muertes del sexo femenino, aproximadamente el 40%  son  mujeres que cocinaron con humo de leña.  La prevención, la difusión y la pronta respuesta del Instituto con las mujeres afectadas, debe ser prioridad nacional. Se debe asegurar la continuidad y el impulso de dichas acciones para consolidar las acciones emprendidas.    Contribuir a la atención de la salud, mediante el tratamiento a pacientes con esclerosis múltiple, atendiendo preferentemente a la población que no cuenta con seguridad social, dando prioridad a la atención a mujeres.  Garantizar el derecho a las mujeres a la resolución de su embarazo por la vía más adecuada, y que recibirán el tratamiento más adecuado para la resolución de su patología.  Atender a la población femenina que demanda los servicios especializados en embarazo de alto riesgo y en Neonatología de sus menores hijos en un contexto de transición epidemiológica hacia enfermedades crónico degenerativas en población cada vez más joven e incluso en población infantil requiere de una atención más especializada por lo que se requiere ampliar la capacidad de demanda de la atención y fortalecer con recursos económicos y sociales la actual atención que se brinda en el Hospital de la Mujer. Asimismo el hospital cuenta con un atención integral  (cirugía Oncológica, Oncología médica, Radioterapia y unidad de cuidados paliativos) para pacientes con padecimientos oncológicos el cual debe de ser fortalecido con insumos, mantenimientos y recurso financiero.  </t>
  </si>
  <si>
    <t>(Instituto Nacional de Neurología y Neurocirugía Manuel Velasco Suárez)</t>
  </si>
  <si>
    <t>66274</t>
  </si>
  <si>
    <t>269969</t>
  </si>
  <si>
    <t>195656</t>
  </si>
  <si>
    <t>277972</t>
  </si>
  <si>
    <t>(Instituto Nacional de Enfermedades Respiratorias Ismael Cosío Villegas)</t>
  </si>
  <si>
    <t>(Hospital General "Dr. Manuel Gea González")</t>
  </si>
  <si>
    <t>1449.5</t>
  </si>
  <si>
    <t>Atención a la Salud</t>
  </si>
  <si>
    <t>E023</t>
  </si>
  <si>
    <r>
      <t>Acciones de mejora para el siguiente periodo
UR:</t>
    </r>
    <r>
      <rPr>
        <sz val="10"/>
        <rFont val="Soberana Sans"/>
        <family val="2"/>
      </rPr>
      <t xml:space="preserve"> X00
Sin información</t>
    </r>
  </si>
  <si>
    <r>
      <t>Justificación de diferencia de avances con respecto a las metas programadas
UR:</t>
    </r>
    <r>
      <rPr>
        <sz val="10"/>
        <rFont val="Soberana Sans"/>
        <family val="2"/>
      </rPr>
      <t xml:space="preserve"> X00
Sin información</t>
    </r>
  </si>
  <si>
    <r>
      <t>Acciones realizadas en el periodo
UR:</t>
    </r>
    <r>
      <rPr>
        <sz val="10"/>
        <rFont val="Soberana Sans"/>
        <family val="2"/>
      </rPr>
      <t xml:space="preserve"> X00
Se aplicaron 205,891 instrumentos de tamizaje a estudiantes para la detección temprana del consumo de tabaco alcohol y drogas ilícitas en adolescentes, lo que representa el 24% de la meta programada</t>
    </r>
  </si>
  <si>
    <t>54.19</t>
  </si>
  <si>
    <t>54.61</t>
  </si>
  <si>
    <t>UR: X00</t>
  </si>
  <si>
    <t>60.19</t>
  </si>
  <si>
    <t>28.96</t>
  </si>
  <si>
    <t>78,600.00</t>
  </si>
  <si>
    <t>X00</t>
  </si>
  <si>
    <t>Porcentaje de adolescentes que inician tratamiento en las Unidades de Especialidades Médicas - Centros de Atención Primaria en Adicciones (UNEME-CAPA)</t>
  </si>
  <si>
    <t>Porcentaje de adolecentes que inician tratamiento en los los Centros de Atención Primaria en Adicciones</t>
  </si>
  <si>
    <t>23.96</t>
  </si>
  <si>
    <t>988,316.00</t>
  </si>
  <si>
    <t>Porcentaje de alumnado con pruebas de tamizaje del año en curso, respecto del alumnado con pruebas de tamizaje programado</t>
  </si>
  <si>
    <t xml:space="preserve"> X00- Comisión Nacional contra las Adicciones </t>
  </si>
  <si>
    <t xml:space="preserve"> El consumo de alcohol, tabaco y otras drogas, representa un problema de salud pública, a través de las distintas encuestas, se identifica un incremento considerable en el consumo de mariguana, tanto en población en general, como en adolescentes de 12 a 17 años, constituyéndose en la sustancia ilegal de mayor consumo.  Asimismo, la edad de inicio en la que la población tiene contacto con el consumo de drogas se ha reducido, a través de la Encuesta Nacional del Consumo de Drogas, se identificó que 3.3% de los estudiantes de 5º y 6º año de primaria (10 a 11 años de edad), refirió probar haber probado drogas alguna vez en su vida (4.7% hombres y 1.7% mujeres), de igual manera, en este grupo de edad, la mariguana fue la droga ilegal más consumida con 2.3%. Entre los cambios más notables en el consumo de drogas en población estudiantil destaca que el consumo de drogas alguna vez en la vida se duplicó, al pasar de 8.2% en 1991 a 17.2% en 2014. Mientras que la mariguana aumentó siete veces, al pasar de 1.5% a 10.6%, los inhalables de 3.5% a 5.8% y la cocaína se quintuplicó de 0.7% a 3.3%. Mientras que el consumo de alcohol pasó de 29% en 1991 a 35.5% 2014, y, la proporción de estudiantes que consumen 5 copas o más en una sola ocasión en el último mes, pasó de 9.5% a 14.5%. Respecto al consumo de tabaco, en 2015, a través de la Encuesta Global de Tabaquismo en Adultos (GATS) se identificó que 16.4% de la población de 15 años y más fuma tabaco actualmente; de éstos 25.2% son hombres y 8.2% mujeres. Actualmente el consumo de alcohol, tabaco y otras drogas constituye un factor de riesgo asociado a más de 200 enfermedades, y a edades tempranas son un factor causal de defunciones y discapacidad. A medida que se incrementa la prevalencia se incrementan los recursos destinados a la atención de las consecuencias de salud y es indispensable contar con un Sistema de Salud que dé respuesta a la demanda de atención originada por el consumo de dichas sustancias. </t>
  </si>
  <si>
    <t>116085</t>
  </si>
  <si>
    <t>112571</t>
  </si>
  <si>
    <t>13372688</t>
  </si>
  <si>
    <t>6568953</t>
  </si>
  <si>
    <t>(Comisión Nacional contra las Adicciones)</t>
  </si>
  <si>
    <t>60.1</t>
  </si>
  <si>
    <t>Prevención y atención contra las adicciones</t>
  </si>
  <si>
    <t>E025</t>
  </si>
  <si>
    <r>
      <t>Acciones de mejora para el siguiente periodo
UR:</t>
    </r>
    <r>
      <rPr>
        <sz val="10"/>
        <rFont val="Soberana Sans"/>
        <family val="2"/>
      </rPr>
      <t xml:space="preserve"> R00
Contar oportunamente con la provisión de bienes (insumos: jeringas, agujas, entre otros) para la  aplicación de la  1ª dosis de vacuna VPH durante la 3ª SNS 2017.  Se cuentó con el listado nominal de las niñas que fueron vacunas con la 2ª dosis de vacuna contra al VPH, durante la 3ª Semana Nacional de Salud 2017, lo cual favorece el logro de la meta.  </t>
    </r>
  </si>
  <si>
    <r>
      <t>Justificación de diferencia de avances con respecto a las metas programadas
UR:</t>
    </r>
    <r>
      <rPr>
        <sz val="10"/>
        <rFont val="Soberana Sans"/>
        <family val="2"/>
      </rPr>
      <t xml:space="preserve"> R00
Durante la 3ª Semana Nacional de Salud 2017 se inmunizo con la 1a dosis de vacuna VPH a las niñas de quinto año de primaria y de 11 años no escolarizadas de todo el territorio nacional y son población de responsabilidad de la Secretaria de Salud, con el fin de disminuir, a largo plazo, en las mujeres los casos de infección por virus del papiloma humano.</t>
    </r>
  </si>
  <si>
    <r>
      <t>Acciones realizadas en el periodo
UR:</t>
    </r>
    <r>
      <rPr>
        <sz val="10"/>
        <rFont val="Soberana Sans"/>
        <family val="2"/>
      </rPr>
      <t xml:space="preserve"> R00
Durante la 3a Semana Nacional de Salud se aplicaron 572,597 (91.5%) primes dosis de vacuna  contra el Virus del Papiloma Humano en niñas  de 5to. Grado de primaria y de 11 años no escolarizadas  en las 32 Entidades Federativas.</t>
    </r>
  </si>
  <si>
    <t>307.83</t>
  </si>
  <si>
    <t>371.78</t>
  </si>
  <si>
    <t>UR: R00</t>
  </si>
  <si>
    <t>393.93</t>
  </si>
  <si>
    <t>91.50</t>
  </si>
  <si>
    <t>R00</t>
  </si>
  <si>
    <t>Proporción de niñas de 5to. Grado de primaria vacunadas contra el VPH y de 11 años no escolarizadas</t>
  </si>
  <si>
    <t xml:space="preserve"> R00- Centro Nacional para la Salud de la Infancia y la Adolescencia </t>
  </si>
  <si>
    <t xml:space="preserve"> Desde hace casí 30 años se ha reconocido la importancia del virus del papiloma humano (VPH) como agente causal del cáncer cérvico uterino. El VPH es un virus DNA, perteneciente a la familia Papilloma viridiae con preferencia por infectar la piel y mucosas del ser humano; dentro de esta gran familia se han descrito más de 100 tipos. Por lo menos 30 de ellos se han aislado de las regiones urogenitales y de éstos, 15 han sido considerados de alto riesgo por su capacidad oncógena para cáncer cérvico uterino.  En el año 2000 se notificaron 10,393 casos de infección por Virus del Papiloma humano en el país, esta cifra ha ido en ascenso paulatino y para el año 2008 se duplicaron los casos reportados, llegando la cifra a  23,418 casos. De todos los casos, el 95% se presenta en mujeres, dentro de las cuales, entre el 15 y 22% de casos se presentan en el grupo de edad de  20-24 años, entre el 21 y 33% de 25-44 años y del 25 al 35% en el grupo de 45-49 años. El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</si>
  <si>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1235304</t>
  </si>
  <si>
    <t>1318943</t>
  </si>
  <si>
    <t>(Centro Nacional para la Salud de la Infancia y la Adolescencia)</t>
  </si>
  <si>
    <t>393.9</t>
  </si>
  <si>
    <t>Programa de vacunación</t>
  </si>
  <si>
    <t>E036</t>
  </si>
  <si>
    <r>
      <t>Acciones de mejora para el siguiente periodo
UR:</t>
    </r>
    <r>
      <rPr>
        <sz val="10"/>
        <rFont val="Soberana Sans"/>
        <family val="2"/>
      </rPr>
      <t xml:space="preserve"> NDE
Se continuará sensibilizando al personal institucional en los temas de derechos humanos, igualdad y no discriminación; fomentar el interés del personal, mediante capacitación, y la difusión de carteles y trípticos para una participación más activa.</t>
    </r>
  </si>
  <si>
    <r>
      <t>Justificación de diferencia de avances con respecto a las metas programadas
UR:</t>
    </r>
    <r>
      <rPr>
        <sz val="10"/>
        <rFont val="Soberana Sans"/>
        <family val="2"/>
      </rPr>
      <t xml:space="preserve"> NDE
Para el cuarto trimestre, los cuatro programas institucionales que se reportan son: El plan estratégico 2017, mismo que se aprobó en Junta de Gobierno el 12 de abril; el programa de derechos humanos, que se integró y envió a la Secretaría de Salud en enero; el programa del comité de ética y de prevención de conflictos de interés, que se elaboró en marzo; y la Norma para la Igualdad Laboral entre Mujeres y Hombres, que cada mes se reporta al Órgano Interno de Control</t>
    </r>
  </si>
  <si>
    <r>
      <t>Acciones realizadas en el periodo
UR:</t>
    </r>
    <r>
      <rPr>
        <sz val="10"/>
        <rFont val="Soberana Sans"/>
        <family val="2"/>
      </rPr>
      <t xml:space="preserve"> NDE
1.  Como actividad del día naranja de octubre se realizó el cuestionario DÍA NARANJA OCTUBRE 2017 con una participación de 258 mujeres y 117 hombres. Se proyectó un video de las actividades realizadas en el año y una presentación de baile flamenco con una asistencia de 71 servidoras públicas y 23 servidores públicos    2. Conferencia Derecho a la Muerte Digna     3. Conferencia presencial Acciones para la igualdad y la no discriminación de Género     </t>
    </r>
  </si>
  <si>
    <t>1.90</t>
  </si>
  <si>
    <t>1.9</t>
  </si>
  <si>
    <t>1.95</t>
  </si>
  <si>
    <t>Porcentaje de programas institucionales realizados con enfoque de género</t>
  </si>
  <si>
    <t xml:space="preserve"> NDE- Instituto Nacional de Perinatología Isidro Espinosa de los Reyes </t>
  </si>
  <si>
    <t xml:space="preserve"> Apoyar en la mejora continua de la calidad de las funciones sustantivas, promoviendo la igualdad entre mujeres y hombres, y la no discriminación </t>
  </si>
  <si>
    <t>508</t>
  </si>
  <si>
    <t>1137</t>
  </si>
  <si>
    <t>1132</t>
  </si>
  <si>
    <r>
      <t>Acciones de mejora para el siguiente periodo
UR:</t>
    </r>
    <r>
      <rPr>
        <sz val="10"/>
        <rFont val="Soberana Sans"/>
        <family val="2"/>
      </rPr>
      <t xml:space="preserve"> NDE
Sin obstáculos en la operación, con la oportunidad de colaborar como asesores en el cumplimiento de aquellos programas que se han visto retrasados en su conclusión.</t>
    </r>
  </si>
  <si>
    <r>
      <t>Justificación de diferencia de avances con respecto a las metas programadas
UR:</t>
    </r>
    <r>
      <rPr>
        <sz val="10"/>
        <rFont val="Soberana Sans"/>
        <family val="2"/>
      </rPr>
      <t xml:space="preserve"> NDE
Se cumplió con la meta de realizar dos auditorías clínicas, sobre el uso adecuado de profilaxis antimicrobiana en pacientes sometidas a operación cesárea en el INPer, y cuyo  desarrollo fue en dos fases.</t>
    </r>
  </si>
  <si>
    <r>
      <t>Acciones realizadas en el periodo
UR:</t>
    </r>
    <r>
      <rPr>
        <sz val="10"/>
        <rFont val="Soberana Sans"/>
        <family val="2"/>
      </rPr>
      <t xml:space="preserve"> NDE
Las actividades de apoyo a la función pública son ejecutadas por el Órgano Interno de Control en el INPer, sin distinción de género. Esta área realizó el seguimiento de las acciones institucionales, mediante la solicitud de informes relativos a los programas de cumplimiento obligatorio; así como relacionados con las funciones sustantivas y administrativas. En el trimestre el Comité de Control y Desempeño Institucional, sesionó en una ocasión dando seguimiento a la implementación del control interno, a la administración de riesgos, a los pasivos laborales, a las cédulas de situaciones críticas, al plan financiero. </t>
    </r>
  </si>
  <si>
    <t>0.36</t>
  </si>
  <si>
    <t>0.37</t>
  </si>
  <si>
    <t>2.00</t>
  </si>
  <si>
    <t xml:space="preserve">Porcentaje de auditorías clínicas incorporadas </t>
  </si>
  <si>
    <t xml:space="preserve"> Realizar las acciones de vigilancia y asesoría tanto en el ejercicio de los recursos, como en el cumplimiento puntual de los programas, verificando que se incorpore la perspectiva de género, la no discriminación y el respeto a los derechos humanos </t>
  </si>
  <si>
    <t>0.3</t>
  </si>
  <si>
    <t>Actividades de apoyo a la función pública y buen gobierno</t>
  </si>
  <si>
    <t>O001</t>
  </si>
  <si>
    <r>
      <t>Acciones de mejora para el siguiente periodo
UR:</t>
    </r>
    <r>
      <rPr>
        <sz val="10"/>
        <rFont val="Soberana Sans"/>
        <family val="2"/>
      </rPr>
      <t xml:space="preserve"> NDE
De las encuestas realizadas las pacientes solicitaron mayor puntualidad en el otorgamiento  de las consultas,  que el área de cajas cuente con más personal para agilizar los pagos, otorgar un mejor trato por el personal de  control de citas, suministrar constantemente de recursos (jabón y papel) los baños así como mejorar la limpieza de los mismos. Se sugiere que el personal de seguridad sea más humano  y poner una cafetería dentro del hospital</t>
    </r>
  </si>
  <si>
    <r>
      <t>Justificación de diferencia de avances con respecto a las metas programadas
UR:</t>
    </r>
    <r>
      <rPr>
        <sz val="10"/>
        <rFont val="Soberana Sans"/>
        <family val="2"/>
      </rPr>
      <t xml:space="preserve"> NDE
De las encuestas realizadas se obtuvieron 1,193 comentarios de los cuales el  81 % fueron felicitaciones reconociendo la calidad, experiencia, confianza, excelente trato de los médicos y profesionalismo del personal en general así como su prestigio.</t>
    </r>
  </si>
  <si>
    <r>
      <t>Acciones realizadas en el periodo
UR:</t>
    </r>
    <r>
      <rPr>
        <sz val="10"/>
        <rFont val="Soberana Sans"/>
        <family val="2"/>
      </rPr>
      <t xml:space="preserve"> NDE
En el tercer trimestre del 2017, se realizaron 621 encuesta en el área de Hospitalización, evaluando la atención proporcionada en Alojamiento Conjunto.</t>
    </r>
  </si>
  <si>
    <t>1.39</t>
  </si>
  <si>
    <t>1.74</t>
  </si>
  <si>
    <t>95.50</t>
  </si>
  <si>
    <t>Porcentaje de mujeres con percepción de satisfacción de la calidad de la atención médica hospitalaria recibida superior a los 80 puntos.</t>
  </si>
  <si>
    <t xml:space="preserve"> Promover la implementación de las políticas de calidad y seguridad del paciente, que incidan en la mejora de los procesos internos, y con apego a lo dispuesto en materia de igualdad entre mujeres y hombres, la no discriminación y los derechos humanos </t>
  </si>
  <si>
    <t>2368</t>
  </si>
  <si>
    <t>1994</t>
  </si>
  <si>
    <t>1.7</t>
  </si>
  <si>
    <t>Rectoría en Salud</t>
  </si>
  <si>
    <t>P012</t>
  </si>
  <si>
    <r>
      <t>Acciones de mejora para el siguiente periodo
UR:</t>
    </r>
    <r>
      <rPr>
        <sz val="10"/>
        <rFont val="Soberana Sans"/>
        <family val="2"/>
      </rPr>
      <t xml:space="preserve"> NBV
Sin información
</t>
    </r>
    <r>
      <rPr>
        <b/>
        <sz val="10"/>
        <rFont val="Soberana Sans"/>
        <family val="2"/>
      </rPr>
      <t>UR:</t>
    </r>
    <r>
      <rPr>
        <sz val="10"/>
        <rFont val="Soberana Sans"/>
        <family val="2"/>
      </rPr>
      <t xml:space="preserve"> K00
Sin información
</t>
    </r>
    <r>
      <rPr>
        <b/>
        <sz val="10"/>
        <rFont val="Soberana Sans"/>
        <family val="2"/>
      </rPr>
      <t>UR:</t>
    </r>
    <r>
      <rPr>
        <sz val="10"/>
        <rFont val="Soberana Sans"/>
        <family val="2"/>
      </rPr>
      <t xml:space="preserve"> NCD
Continuar con los programas de atención clínica especializada por parte de Centro de Investigación en Enfermedades Infecciosas, CIENI  como son atención clínica especializada, atención en el Laboratorio de Diagnóstico Virológico y la implementación de protocolos de investigación como el de mujeres embarazadas y proporcionar consejería en VIH. Los cuales permiten brindar una atención de calidad a las PVVIH, beneficiando  directamente en la calidad de vida de las PVVIH y de sus familias.
</t>
    </r>
    <r>
      <rPr>
        <b/>
        <sz val="10"/>
        <rFont val="Soberana Sans"/>
        <family val="2"/>
      </rPr>
      <t>UR:</t>
    </r>
    <r>
      <rPr>
        <sz val="10"/>
        <rFont val="Soberana Sans"/>
        <family val="2"/>
      </rPr>
      <t xml:space="preserve"> NBD
Se continuará con las actividades de atención a mujeres con VIH/SIDA mediante la atención médica, la orientación, educación y prevención sobre la salud, como una oportunidad que las Instituciones de Salud tienen ya que son los canales más adecuados para orientar, enfocar, abordar y transmitir estos conocimientos en lenguaje ciudadano con el propósito de abatir los índices de pacientes infectados por VIH/SIDA y otros ITS. Sin embargo el obstáculo al que se enfrentan las Instituciones son los recursos disponibles para realizar estas actividades
</t>
    </r>
    <r>
      <rPr>
        <b/>
        <sz val="10"/>
        <rFont val="Soberana Sans"/>
        <family val="2"/>
      </rPr>
      <t>UR:</t>
    </r>
    <r>
      <rPr>
        <sz val="10"/>
        <rFont val="Soberana Sans"/>
        <family val="2"/>
      </rPr>
      <t xml:space="preserve"> NDE
Se continúa con algunas acciones implementadas previamente explicarles  a las pacientes en qué consisten los diferentes estudios y sus beneficios como el dar tratamientos oportunos o profilaxis. Se continúa otorgando consejería. Buscar pacientes embarazadas hospitalizadas a las que no se les había realizado prueba rápida para VIH y ofertárselas en su cama. Así como implementar programas para una mayor difusión de los beneficios de las pruebas de detección tanto de VIH como de otras ITS</t>
    </r>
  </si>
  <si>
    <r>
      <t>Justificación de diferencia de avances con respecto a las metas programadas
UR:</t>
    </r>
    <r>
      <rPr>
        <sz val="10"/>
        <rFont val="Soberana Sans"/>
        <family val="2"/>
      </rPr>
      <t xml:space="preserve"> NBV
Durante el cuarto trimestre de 2017 se realizaron 1,260 pruebas rápidas a mujeres y hombres, tanto en la clínica de displasias como en la Unidad Funcional de Hematología; por lo que el 53.9 por ciento alcanzado en el indicador únicamente corresponde a las mujeres atendidas en la clínica de displasias, el otro 46.1 por ciento corresponde a mujeres y hombres atendidos en el servicio de la Unidad Funcional de Hematología.  
</t>
    </r>
    <r>
      <rPr>
        <b/>
        <sz val="10"/>
        <rFont val="Soberana Sans"/>
        <family val="2"/>
      </rPr>
      <t>UR:</t>
    </r>
    <r>
      <rPr>
        <sz val="10"/>
        <rFont val="Soberana Sans"/>
        <family val="2"/>
      </rPr>
      <t xml:space="preserve"> K00
En los proyectos de Prevención de VIH e ITS dirigido a mujeres, por primera vez se logro que todas las ONG que concursaron en el programa para llevar a cabo éstos proyectos realizaran trabajo dirigido a todas las poblaciones clave incluyendo a las mujeres, y a mujeres Transgénero. Por ello, se reabazó el número que se había programado ya que la conmvocatoria de éstos proyectos se inicia a partir de ferbrero y se califican hasta el mes de marzo, es por ello que no se pudo cambiar la meta programada. 
</t>
    </r>
    <r>
      <rPr>
        <b/>
        <sz val="10"/>
        <rFont val="Soberana Sans"/>
        <family val="2"/>
      </rPr>
      <t>UR:</t>
    </r>
    <r>
      <rPr>
        <sz val="10"/>
        <rFont val="Soberana Sans"/>
        <family val="2"/>
      </rPr>
      <t xml:space="preserve"> NCD
El indicador Porcentaje de mujeres que viven con VIH atendidas en las diferentes especialidades que otorga el CIENI en el periodo presento un cumplimiento del 22.2% presentando un incremento con respecto a la meta programada derivado de la demanda de atención en las diferentes especialidades. En lo que se refiere al indicador Porcentaje de mujeres reclutadas al protocolo de investigación de embarazadas a quienes se les realizaron pruebas de detección en el periodo mostró un cumplimiento del  39.7%, cabe hacer mención que el protocolo se encuentra en un proceso de transición,  se establecieron reuniones con el Instituto Nacional de Perinatología y la Jurisdicción Sanitaria de Tlalpan para ajustar el protocolo e incluir un mayor número de mujeres beneficiadas para el cuarto trimestre de 2017. Por lo que respecta al indicador Porcentaje de mujeres a quienes se les realizaron estudios de laboratorio en el Laboratorio de Diagnóstico Virológico presento un cumplimiento del 15.5%, resultado menor al programado originalmente.  Por último el indicador Porcentaje de mujeres que recibieron una consejería en VIH en el periodo mostro un cumplimiento del 37.1%, porcentaje menor al programado originalmente, sin embargo se tuvo un incremento en sus variables.
</t>
    </r>
    <r>
      <rPr>
        <b/>
        <sz val="10"/>
        <rFont val="Soberana Sans"/>
        <family val="2"/>
      </rPr>
      <t>UR:</t>
    </r>
    <r>
      <rPr>
        <sz val="10"/>
        <rFont val="Soberana Sans"/>
        <family val="2"/>
      </rPr>
      <t xml:space="preserve"> NBD
Pacientes mujeres con pruebas Positiva de VIH/SIDA y Otras ITS  Para el ejercicio 2017, el resultado alcanzado fue de 1.7% contra la meta original programada 4. 0, se alcanzó un cumplimiento de 42.5% resultado muy favorable, que resulta positivo para la población dado su impacto en la Salud Pública.  Porcentaje de mujeres satisfechas con la atención recibida en el área de VIH/SIDA y otra ITS. Este indicador se evalúa de forma semestral   Al cierre del ejercicio 2017, se alcanzó un resultado de 86.5%, que contra la meta original 95.3% el cumplimiento fue (86.5/ 95.35%)= 90.8%  Se Programaron (205/215)= 95.3 mujeres a encuestar y se encuestaron a (257/297)=86.5% es decir de las 297 mujeres encuestadas, 257 opinaron estar muy satisfechas, con la atención médica recibida     
</t>
    </r>
    <r>
      <rPr>
        <b/>
        <sz val="10"/>
        <rFont val="Soberana Sans"/>
        <family val="2"/>
      </rPr>
      <t>UR:</t>
    </r>
    <r>
      <rPr>
        <sz val="10"/>
        <rFont val="Soberana Sans"/>
        <family val="2"/>
      </rPr>
      <t xml:space="preserve"> NDE
 Durante el trimestre se rebasó la meta programada del total de mujeres con embarazo resuelto en un 9%, lo que coloca al indicador dentro de los límites aceptables de variación.</t>
    </r>
  </si>
  <si>
    <r>
      <t>Acciones realizadas en el periodo
UR:</t>
    </r>
    <r>
      <rPr>
        <sz val="10"/>
        <rFont val="Soberana Sans"/>
        <family val="2"/>
      </rPr>
      <t xml:space="preserve"> NBV
  Del protocolo de ?Supresión de VHH-8? se han reclutado a la fecha un total de 29 pacientes 13 del grupo experimental y 16 de grupo control, con un porcentaje del 70% del avance del protocolo en mención, menos cuatro fallecidos y 7 con alta en diferentes fechas por concluir el periodo de reclutamiento dentro del protocolo en mención, mismos que continúan en control y vigilancia en la consulta externa del servicio de infectologia de este Instituto.      En el periodo de enero a diciembre de 2017 se realizaron 1,260 pruebas rápidas, de las cuales 647 se realizaron en la clínica de displasias y 613 en la Unidad de Hemato-oncología. Durante el último trimestre, 4 pruebas resultaron positivas, de los cuatro pacientes masculinos uno de ellos falleció a los pocos días de haberse diagnosticado debido a la gravedad por Plasmacitoma extranodular + VIH; otro de los pacientes se diagnosticó, por lo que se le informo sobre el plan de cuidados por tener muestra reactiva a VIH, sin embargo ya no regreso, por lo que se le trato de monitorear vía telefónica no teniendo éxito, por lo que se ignora su estado de salud actual; de los otros dos pacientes se les comento el plan de atención sobre el programa de antirretrovirales gratuitos por parte del gobierno, uno de ellos se envió a capasit de Tuxtla Gutiérrez y el ultimo paciente está pendiente de enviar a clínica condesa para tramitar antirretrovirales he iniciar tratamiento, por lo que tiene cita en infectología.    
</t>
    </r>
    <r>
      <rPr>
        <b/>
        <sz val="10"/>
        <rFont val="Soberana Sans"/>
        <family val="2"/>
      </rPr>
      <t>UR:</t>
    </r>
    <r>
      <rPr>
        <sz val="10"/>
        <rFont val="Soberana Sans"/>
        <family val="2"/>
      </rPr>
      <t xml:space="preserve"> K00
En el cuarto trimestre, se proporcionó tratamiento con antirretrovirales (TAR) a 18,690 mujeres, con lo cual se logra un avance 92.07% respecto de la meta anual (20,300). Con lo anterior, se mantiene el acceso universal a tratamiento de mujeres y hombres que son detectados y vinculados a los servicios de atención de la Secretaría de Salud.    ;  En el 2017, se programaron 19 entidades para tener programas de acompañamiento. La distribución se realizó con base en el número de mujeres que se encuentran en control en los servicios de atención de VIH en la Secretaría de Salud.     En este cuarto trimestre las 19 entidades programadas han recibido recursos para traslado de mujeres a los servicios especializados en VIH (Capasits y Saih). Las entidades fueron: Baja California, Baja California Sur, Coahuila, Colima, Ciudad de México, Guerrero, Hidalgo, Jalisco, Estado de México, Michoacán, Morelos, Nuevo León, Puebla, Quintana Roo, Sinaloa, Sonora, Tamaulipas, Yucatán y Zacatecas.     Los esta;  En el cuarto trimestre del 2017, Las organizaciones han integrado las comprobaciones correspondientes y el informe técnico de cierre  de los proyectos, se hizo evaluaciones de las mismas se realizó seguimiento y monitoreo de proyectos vía SMAP, así como de las supervisiones a varias entidades federativas donde se ejecutaron los proyectos.  Se trabajó proyectos de prevención del VIH e ITS dirigidos a mujeres  en 27 entidades del país, con 91 organizaciones civiles (ONG) , realizándose 123 proyectos en total, las mujeres alcanzadas en estos proyectos fue de 175,161 el cual incluye a las mujeres Trans.     
</t>
    </r>
    <r>
      <rPr>
        <b/>
        <sz val="10"/>
        <rFont val="Soberana Sans"/>
        <family val="2"/>
      </rPr>
      <t>UR:</t>
    </r>
    <r>
      <rPr>
        <sz val="10"/>
        <rFont val="Soberana Sans"/>
        <family val="2"/>
      </rPr>
      <t xml:space="preserve"> NCD
El INER a través de los programas de atención clínica especializada como son;  la atención en el Laboratorio de Diagnóstico Virológico, la implementación de protocolos de investigación como el de mujeres embarazadas y proporcionar consejería en VIH,  ha permitido brindar una atención de calidad a las PVVIH. Así como impactar en la calidad de vida de las PVVIH y de sus familias. Y así erradicar brechas de género y promover la igualdad en la atención en salud a mujeres y en particular mujeres que viven con VIH, como lo muestran nuestros indicadores en este segundo periodo de 2017. Todas nuestras metas fueron alcanzadas si bien no en términos porcentuales, si en número total de mujeres atendidas. 
</t>
    </r>
    <r>
      <rPr>
        <b/>
        <sz val="10"/>
        <rFont val="Soberana Sans"/>
        <family val="2"/>
      </rPr>
      <t>UR:</t>
    </r>
    <r>
      <rPr>
        <sz val="10"/>
        <rFont val="Soberana Sans"/>
        <family val="2"/>
      </rPr>
      <t xml:space="preserve"> NBD
Entre otras acciones afirmativas implementadas por la Institución, fue el seguimiento a estas pacientes para mejorar su salud, e incorporación a su entorno familiar, económic</t>
    </r>
  </si>
  <si>
    <t>2.49</t>
  </si>
  <si>
    <t>42.71</t>
  </si>
  <si>
    <t>42.86</t>
  </si>
  <si>
    <t>66.42</t>
  </si>
  <si>
    <t>1.56</t>
  </si>
  <si>
    <t>1.86</t>
  </si>
  <si>
    <t>1.93</t>
  </si>
  <si>
    <t>1.41</t>
  </si>
  <si>
    <t>UR: NBD</t>
  </si>
  <si>
    <t>1.46</t>
  </si>
  <si>
    <t>213.36</t>
  </si>
  <si>
    <t>240.44</t>
  </si>
  <si>
    <t>UR: K00</t>
  </si>
  <si>
    <t>325.57</t>
  </si>
  <si>
    <t>1.20</t>
  </si>
  <si>
    <t>1.10</t>
  </si>
  <si>
    <t>Porcentaje de mujeres seropositivas con embarazo resuelto.</t>
  </si>
  <si>
    <t>37.10</t>
  </si>
  <si>
    <t>36.50</t>
  </si>
  <si>
    <t xml:space="preserve">Porcentaje de mujeres que recibieron una consejería en VIH en el periodo </t>
  </si>
  <si>
    <t>17.00</t>
  </si>
  <si>
    <t>Porcentaje de mujeres a quienes se les realizaron estudios de laboratorio en el Laboratorio de Diagnóstico Virologico (LDV-CIENI) en el periodo / V2= Número de mujeres a quienes se les realizó por lo menos un estudio de laboratorio en el LDV-CIENI en el periodo</t>
  </si>
  <si>
    <t>39.70</t>
  </si>
  <si>
    <t xml:space="preserve">Porcentaje de mujeres reclutadas al protocolo de investigación de embarazadas a quienes se les realizaron pruebas de detección en el periodo         </t>
  </si>
  <si>
    <t>22.20</t>
  </si>
  <si>
    <t>Porcentaje de mujeres que viven con VIH atendidas en las diferentes especialidades que otorga el CIENI en el periodo</t>
  </si>
  <si>
    <t>53.90</t>
  </si>
  <si>
    <t>Porcentaje de Mujeres atendidas en la Clínica de Displasias Tamizadas para VIH</t>
  </si>
  <si>
    <t>1.70</t>
  </si>
  <si>
    <t>4.10</t>
  </si>
  <si>
    <t>NBD</t>
  </si>
  <si>
    <t xml:space="preserve">Porcentaje de pacientes mujeres detectadas con VIH/SIDA </t>
  </si>
  <si>
    <t>86.50</t>
  </si>
  <si>
    <t>93.50</t>
  </si>
  <si>
    <t>95.30</t>
  </si>
  <si>
    <t>Porcentaje de mujeres satisfechas con la atención recibida en el área de VIH/SIDA</t>
  </si>
  <si>
    <t>K00</t>
  </si>
  <si>
    <t xml:space="preserve">Porcentaje de entidades federativas con programas de acompañamiento para mujeres con VIH.  </t>
  </si>
  <si>
    <t>205.00</t>
  </si>
  <si>
    <t>95.00</t>
  </si>
  <si>
    <t>Porcentaje de proyectos de prevención en VIH, el sida e ITS dirigidos a mujeres.</t>
  </si>
  <si>
    <t>92.07</t>
  </si>
  <si>
    <t>Porcentaje de mujeres en tratamiento antirretroviral (TAR).</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</si>
  <si>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</si>
  <si>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En México la epidemia continúa concentrada dentro de las poblaciones de HSH,PTS, especialmente HTS y los PUDI, cuestion que refleja que se ha podido contener con éxito una generación de la epidemia. No obstante, el estigma y la discriminación relacionada con el VIH ppersisten como grandes obstáculos para una respuesta eficaz al VIH en todas partes del mundo, encuestas nacionales han encontrado que un trato discriminatorio de las personas que viven con VIH sigue siendo común, incluyendo el acceso a servisiosde salud. Además, las desigualdades de género y las normas de género perjudiciales continúan contribuyendo a la situación de la desigualdad relacionada con VIH.   Abatir la falta de información sobre educación sexual y reproductiva, de igual manera de las enfermedades de transmisión sexual, mediante temas enfocados a la prevención, orientación, detección y prevención oportuna, que permita mantener informada, así como actualizada sobre nuevas infecciones por VIH y otras ITS a la población en general, principalmente mujeres como el segmento más vulnerable.  Prevención y atención de VIH/SIDA y otras ITS: Contribuir a la reducción de nuevas infecciones por VIH, a través de la prevención en los grupos más afectados por la epidemia y la atención oportuna a los portadores.  El Instituto Nacional de Enfermedades Respiratorias (INER), es el Instituto Nacional de Salud (INS) en México que atiende al mayor número de personas que viven con VIH/SIDA (PVVIH).  El INER  hospitaliza la mayor cantidad de PVVIH (250-300/año) y a los más graves, que requieren cuidados intensivos inmediatos para salvarles la vida. El tiempo de estancia hospitalaria es prolongado y costoso (mediana de 15 días (Bioestadística, INER).  Por recibir a los pacientes más graves, el INER tiene una alta mortalidad hospitalaria por SIDA que, a pesar de haber logrado disminuirse en los últimos años, se mantiene elevada. La pandemia de VIH-SIDA se ha ido feminizando a lo largo de los años a nivel mundial: actualmente el 52% de las personas que viven con VIH en países de ingresos medios y bajos son mujeres. Las mujeres, además de una mayor susceptibilidad fisiológica a la infección, también deben hacer frente a desventajas legales, sociales y económicas que reducen su capacidad de protegerse de la infección y su acceso a servicios de salud en VIH y reproductivos (UNAIDS Global Report 2013). Las mujeres jóvenes, sobre todo en países con epidemias generalizadas, tienen mayor riesgo de contraer VIH que sus contrapartes masculinas de la misma edad, y esto se ha visto asociado a inicio más temprano de la vida sexual, matrimonio temprano y violencia sexual (UNAIDS 2012. Together we will End AIDS). Además, son también las mujeres quienes cargan con el peso de ser cuidadoras de familiares enfermos, en muchos casos sin compensación (UNAIDS Global Report 2013). Es por esto que a nivel mundial, una de las 10 metas en materia de VIH-SIDA de ONUSIDA es la de ?Eliminar las desigualdades de género y la violencia/ abuso de género, y aumentar la capacidad de niñas y mujeres de protegerse del VIH?.   Reforzar las acciones de convencimiento para realizar la prueba rápida de VIH/SIDA en pacientes embarazadas, a fin de detectar a las posibles portadoras e iniciar el tratamiento oportuno para evitar la transmisión vertical a los productos </t>
  </si>
  <si>
    <t>3793</t>
  </si>
  <si>
    <t>31019</t>
  </si>
  <si>
    <t>5081</t>
  </si>
  <si>
    <t>49380</t>
  </si>
  <si>
    <t>(Hospital General de México "Dr. Eduardo Liceaga")</t>
  </si>
  <si>
    <t>(Centro Nacional para la Prevención y el Control del VIH/SIDA)</t>
  </si>
  <si>
    <t>397.8</t>
  </si>
  <si>
    <t>Prevención y atención de VIH/SIDA y otras ITS</t>
  </si>
  <si>
    <t>P016</t>
  </si>
  <si>
    <r>
      <t>Acciones de mejora para el siguiente periodo
UR:</t>
    </r>
    <r>
      <rPr>
        <sz val="10"/>
        <rFont val="Soberana Sans"/>
        <family val="2"/>
      </rPr>
      <t xml:space="preserve"> R00
Sin información</t>
    </r>
  </si>
  <si>
    <r>
      <t>Justificación de diferencia de avances con respecto a las metas programadas
UR:</t>
    </r>
    <r>
      <rPr>
        <sz val="10"/>
        <rFont val="Soberana Sans"/>
        <family val="2"/>
      </rPr>
      <t xml:space="preserve"> R00
La campaña de difusión no se llevó a cabo, debido a que los recursos otorgados fueron insuficientes en relación a los costos ofertados por el proveedor.        Se realizarón todos los tramites y proceso administrativos y salimos a licitación en tiempo  </t>
    </r>
  </si>
  <si>
    <r>
      <t>Acciones realizadas en el periodo
UR:</t>
    </r>
    <r>
      <rPr>
        <sz val="10"/>
        <rFont val="Soberana Sans"/>
        <family val="2"/>
      </rPr>
      <t xml:space="preserve"> R00
En cuanto al porcentaje de Talleres nacionales de capacitación realizados para la sospecha de mujeres con Síndrome de Turner, el trimestre pasado se cumplió la meta programada al 100%, adicional se llevó a cabo una capacitación vía webex, de Hiperplasia Suprarrenal con un total de 82 participantes    La campaña de difusión no se llevó a cabo, debido a que los recursos otorgados fueron insuficientes en relación a los costos ofertados por el proveedor.     </t>
    </r>
  </si>
  <si>
    <t>2.72</t>
  </si>
  <si>
    <t>5.0</t>
  </si>
  <si>
    <t>33.00</t>
  </si>
  <si>
    <t>Porcentaje de Talleres nacionales de capacitación realizados para la sospecha de mujeres con Síndrome de Turner</t>
  </si>
  <si>
    <t>Porcentaje de actividades cumplidas para la implementación de una Campaña de difusión sobre Síndrome de Turner</t>
  </si>
  <si>
    <t xml:space="preserve"> Las alteraciones cromosómicas son bastante comunes, afectando a 7 de cada 1000 niños nacidos vivos y representan cerca del 50% de todos los abortos espontáneos del primer trimestre, además son causa importante de un gran número de malformaciones congénitas y retraso mental.  Los defectos que causan estas alteraciones se deben a un exceso o deficiencia en la dosis génica contenida en los cromosomas involucrados </t>
  </si>
  <si>
    <t>118</t>
  </si>
  <si>
    <t>Prevención y control de enfermedades</t>
  </si>
  <si>
    <t>P018</t>
  </si>
  <si>
    <r>
      <t>Acciones de mejora para el siguiente periodo
UR:</t>
    </r>
    <r>
      <rPr>
        <sz val="10"/>
        <rFont val="Soberana Sans"/>
        <family val="2"/>
      </rPr>
      <t xml:space="preserve"> NDE
Continúa sin resolverse la problemática de sobresaturación de las terapias neonatales por falta de espacio para agrandar estos servicios, lo que ha venido repercutiendo en la aceptación de pacientes obstétricas, restringiéndola fundamentalmente a quienes presentan importantes factores de riesgo.
</t>
    </r>
    <r>
      <rPr>
        <b/>
        <sz val="10"/>
        <rFont val="Soberana Sans"/>
        <family val="2"/>
      </rPr>
      <t>UR:</t>
    </r>
    <r>
      <rPr>
        <sz val="10"/>
        <rFont val="Soberana Sans"/>
        <family val="2"/>
      </rPr>
      <t xml:space="preserve"> NCG
Fortalecer y ampliar la cobertura de mastografías en la población de pacientes atendidas en el Instituto, brindando tratamiento oportuno a los casos que se detectan. Con la implementación del Programa Salud, materna sexual y reproductiva el Instituto adquirió la posibilidad de realizar estudios complementarios a la mastografía y de ofrecer quimio y radioterapia en instalaciones específicamente dedicadas para este fin. El programa se desarrolla de manera eficiente y oportuna. El reto que se tiene es lograr que un mayor número de pacientes accedan a los procedimientos de tamizaje del cáncer del tracto genital inferior y sus lesiones precursoras de manera regular, dentro de los periodos recomendados por las guías nacionales e internacionales. En nuestro ámbito con frecuencia las recomendaciones no se cumplen por diversas causas, dentro de las que se encuentran la falta de información en médicos y pacientes, problemas de movilidad, limitaciones económicas relacionadas en parte con los múltiples gastos que las pacientes tienen que afrontar en función de su padecimiento de base y las limitaciones operativas de la institución.
</t>
    </r>
    <r>
      <rPr>
        <b/>
        <sz val="10"/>
        <rFont val="Soberana Sans"/>
        <family val="2"/>
      </rPr>
      <t>UR:</t>
    </r>
    <r>
      <rPr>
        <sz val="10"/>
        <rFont val="Soberana Sans"/>
        <family val="2"/>
      </rPr>
      <t xml:space="preserve"> NCD
Se continuará buscando nuevas oportunidades para realizar perfiles tanto reumatológicos como de alérgenos que actualmente no se realizan en el laboratorio del INER  y que permiten apoyar el diagnóstico en este tipo de EPID, así como la búsqueda a nivel de investigación básica (utilizando muestras de sangre) para identificar biomarcadores que permitan hacer diagnostico específico menos invasivos, sin embargo  con la limitación del presupuesto en este ejercicio  se vio detenido.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L00
Género. Lineamientos de otras áreas para la colocación de material impreso en espacios de salud. Lmitada asistencia a procesos de capacitación por parte del personal directivo y de toma de decisión.Etructura breve de los Programas de Igualdad de Género en Salud en las entidades. Interacción por parte de las personas responsables y enlaces de género en las entidades e instituciones que permite compartir experiencias exitosas para su réplica.   ;  Salud Sexual y Reproductiva. Uno de los retos identificados será el acompañamiento técnico permanente a los líderes del programa para que puedan realizar una adecuada planeación (lo cual fue trabajado en la Reunión Nacional de diciembre) y posterior ejercicio de los recursos, en concordancia con las prioridades establecidas desde el nivel federal.     Finalmente, considerando que será cierre de administración será de vital importancia el seguimiento y vigilancia del cumplimiento de indicadores y metas asentados en el Programa de Acción Específi;  Violencia. Se programarán visitas de supervisión a las entidades federativas que alcanzaron menos del 50% con el objetivo de  fortalecer los procesos de capacitación y sensibilización de todo el personal médico operativo de los Servicios Esenciales de Salud para la adecuada aplicación de la NOM-046, para la detección oportuna de casos de violencia familiar y de género.  Se solicitara a las entidades federativas que lograron menos del 50% de avance (MÉXICO, VERACRUZ, TLAXCALA, SONORA, CHIHUAHUA, JALISCO, OAXACA, YUCATÁN, PUEBLA Y CHIAPAS), cuales son las circunstancias por las cuales se presentan dichas problemáticas. Por otra parte se recomendará fortalecer el proceso de atención acorde a lo establecido en los Lineamientos y Protocolos de atención psicológica que permita garantizar la atención a las personas que viven en situación de violencia familiar y/o de género severa.  
</t>
    </r>
    <r>
      <rPr>
        <b/>
        <sz val="10"/>
        <rFont val="Soberana Sans"/>
        <family val="2"/>
      </rPr>
      <t>UR:</t>
    </r>
    <r>
      <rPr>
        <sz val="10"/>
        <rFont val="Soberana Sans"/>
        <family val="2"/>
      </rPr>
      <t xml:space="preserve"> M7F
INFORMACIÓN ANUALIZADA. A lo largo del 2017, se promovió el beneficio de la capacitación de modelos de intervención en su modal</t>
    </r>
  </si>
  <si>
    <r>
      <t>Justificación de diferencia de avances con respecto a las metas programadas
UR:</t>
    </r>
    <r>
      <rPr>
        <sz val="10"/>
        <rFont val="Soberana Sans"/>
        <family val="2"/>
      </rPr>
      <t xml:space="preserve"> NDE
Durante el trimestre, el logro de la meta da cuenta del cumplimiento de la misión institucional, que se centra en la atención de pacientes ginecológicas y obstétricas.  Al cierre del año se observa que del total de egresos, el 92.3% fueron de mujeres. 
</t>
    </r>
    <r>
      <rPr>
        <b/>
        <sz val="10"/>
        <rFont val="Soberana Sans"/>
        <family val="2"/>
      </rPr>
      <t>UR:</t>
    </r>
    <r>
      <rPr>
        <sz val="10"/>
        <rFont val="Soberana Sans"/>
        <family val="2"/>
      </rPr>
      <t xml:space="preserve"> NCG
Este presupuesto se utilizó a lo largo del año para fortalecer y ampliar las actividades de prevención y control de cáncer cérvico uterino y cáncer de mama, específicamente en aquellos nichos en los que aun existen rezagos que para superarse requieren de una mayor inversión.
</t>
    </r>
    <r>
      <rPr>
        <b/>
        <sz val="10"/>
        <rFont val="Soberana Sans"/>
        <family val="2"/>
      </rPr>
      <t>UR:</t>
    </r>
    <r>
      <rPr>
        <sz val="10"/>
        <rFont val="Soberana Sans"/>
        <family val="2"/>
      </rPr>
      <t xml:space="preserve"> NCD
En el indicador Porcentaje de mujeres a las que se les otorgo tratamiento dirigido por presentar mutaciones de gen EGFR y ALK se mostró un cumplimiento del 100% ya que de las 53 mujeres que presentaron mutación a todas se les otorgo el tratamiento. En lo que se refiere al indicador Porcentaje de mujeres con diagnóstico de asma a las que se les otorgo consulta y tratamiento gratuito mostro un cumplimiento del 14.3%, porcentaje ligeramente mayor al programado, debido al buen funcionamiento del programa y al seguimiento oportuno de las acciones programadas. Por lo que se refiere al indicador Porcentaje de mujeres con EPID a quienes se les realizaron pruebas de función respiratoria de seguimiento gratuitas mostro un cumplimiento del 64.4%, porcentaje superior al programado originalmente; el Porcentaje de mujeres a quienes se les realizaron estudios gratuitos para diagnóstico diferencial de EPID reflejo un cumplimiento del 79.5%, porcentaje  menor al programado originalmente. Por lo que se refiere al Porcentaje de mujeres con diagnóstico de EPID a las que se les otorgo  tratamiento gratuito mostró un cumplimiento del 43%, incrementándose el número de mujeres a quienes se les otorgo medicamento gratuito.
</t>
    </r>
    <r>
      <rPr>
        <b/>
        <sz val="10"/>
        <rFont val="Soberana Sans"/>
        <family val="2"/>
      </rPr>
      <t>UR:</t>
    </r>
    <r>
      <rPr>
        <sz val="10"/>
        <rFont val="Soberana Sans"/>
        <family val="2"/>
      </rPr>
      <t xml:space="preserve"> NBV
Cáncer Post-mastectomía: La disminución de las variables alcanzadas del Indicador Porcentaje de mujeres con cáncer de mama navegadas se debe principalmente a que las actividades de Navegación han aumentado en el número de acciones realizadas; sin embargo, debido a que no se conto con algunos apoyos (protesis mamarias externas, implantes y expansores mamarios hasta el último trimestre del año) el número total de pacientes navegadas se vio reducido. Se realizara una reingeniería de acciones asignadas a las navegadoras del servicio de Tumores Mamarios, sobre todo en la manera en que fueron definidos los valores de las variables, para evitar estas desviaciones.
</t>
    </r>
    <r>
      <rPr>
        <b/>
        <sz val="10"/>
        <rFont val="Soberana Sans"/>
        <family val="2"/>
      </rPr>
      <t>UR:</t>
    </r>
    <r>
      <rPr>
        <sz val="10"/>
        <rFont val="Soberana Sans"/>
        <family val="2"/>
      </rPr>
      <t xml:space="preserve"> L00
Planificación Familiar. Los problemas derivados del registro no oportuno de la información en algunas entidades federativas, así como la falta de información actualizada en el periodo establecido debido a las modificaciones en la plataforma que la DGIS está instrumentando, son algunos de los obstáculos para el seguimiento adecuado y para la evaluación oportuna del Programa de Planificación Familiar.   El número de usuarias activas que se reporta al cuarto trimestre del año (4´393,205) corresponde en realidad a la cifra registrada en el Sistema de Información en Salud (SIS) al mes de octubre de 2017; esto debido al significativo nivel de subregistro para los meses de noviembre y diciembre. La cifra reportada al mes de diciembre es de 14,537; es decir, 0.33% de la cifra reportada en diciembre de 2016. Consulta de información en el SIS al 08 de enero de 2018.  No omitimos hacer hincapié que este dato no es acumulable, razón por la cual se ha tomado la cifra al mes de octubre 2017 como la ;  Salud Sexual y Reproductiva. El cierre de año fiscal se tradujo en algunas dificultades administrativas para la operación del Programa de Salud Sexual y Reproductiva para Adolescentes ya que recursos programados para la realización de las actividades en comento, no pudo en algunos casos ser ejercido y lo anterior tendrá un efecto en las metas programadas.    Por otro lado, en seguimiento puntual a la estrategia de Nominación de los Servicios Amigables y en colaboración con el Fondo de Población de las Naciones Unidas (UNFPA) se realizó un</t>
    </r>
  </si>
  <si>
    <r>
      <t>Acciones realizadas en el periodo
UR:</t>
    </r>
    <r>
      <rPr>
        <sz val="10"/>
        <rFont val="Soberana Sans"/>
        <family val="2"/>
      </rPr>
      <t xml:space="preserve"> NDE
Del total de las consultas otorgadas a diciembre de 2017, el 92.3% correspondieron a pacientes de sexo femenino, quedando muy cerca de la meta programada (93%), por lo que el comportamiento de este indicador ha sido adecuado a lo largo del año, en concordancia con la misión institucional.
</t>
    </r>
    <r>
      <rPr>
        <b/>
        <sz val="10"/>
        <rFont val="Soberana Sans"/>
        <family val="2"/>
      </rPr>
      <t>UR:</t>
    </r>
    <r>
      <rPr>
        <sz val="10"/>
        <rFont val="Soberana Sans"/>
        <family val="2"/>
      </rPr>
      <t xml:space="preserve"> NCG
Este presupuesto fue utilizado, para dar continuidad y ampliar la cobertura de los servicios de detección y atención oportuna de las lesiones del tracto genital inferior, particularmente en aquellos grupos de mujeres que presentan mayores riesgos o rezagos de atención. A lo largo de 7 años se ha consolidado la infraestructura necesaria para realizar tamizaje mediante citología cervical y detención del ADN del virus del papiloma humano (VPH), mediante captura de híbridos, a todas las pacientes que lo soliciten. Asimismo, se ha completado la infraestructura para establecer los diagnósticos definitivos y brindar tratamiento ambulatorio (en la mayoría de los casos) a quienes resulten afectadas de lesiones precursoras / preinvasoras, o cáncer. Se cuenta con 4 colposcopios, equipos de criocirugía, electrocirugía y láser. Excepcionalmente se requiere cirugía mayor o referencia de pacientes a otras instituciones. En las consultas de displasias creadas para tal fin, los médicos ginecológicos adscritos tanto a la Clínica de Salud Reproductiva como al Servicio de Ginecología brindan atención ambulatoria a las pacientes. La mayoría de los casos se resuelven con procedimientos de criocirugía realizados en áreas de la Consulta Externa que cuentan con equipo de colposcopia y criocirugía. Las pacientes con lesiones escamosas intraepiteliales de alto grado son tratadas con escisión electroquirúrgica con asa o láser, que se practican en la sala de procedimientos ambulatorios, ubicada en la Unidad del Paciente Ambulatorio. La pequeña proporción de casos con lesiones invasoras del cérvix son referidos al Departamento de Hemato Oncología.
</t>
    </r>
    <r>
      <rPr>
        <b/>
        <sz val="10"/>
        <rFont val="Soberana Sans"/>
        <family val="2"/>
      </rPr>
      <t>UR:</t>
    </r>
    <r>
      <rPr>
        <sz val="10"/>
        <rFont val="Soberana Sans"/>
        <family val="2"/>
      </rPr>
      <t xml:space="preserve"> NCD
Durante el periodo se han  podido identificar pacientes con mutaciones de EGFR  que son susceptibles a recibir un tratamiento, de éstos las mujeres han presentado mutación al gen; mismas que han recibió tratamiento gratuito. Permitiendo tener  un control adecuado de su enfermedad. Y así reincorporarse a sus actividades de la vida diaria impactando en la calidad de vida, dinámica y economía familiar. Referente al programa de Asma se evaluó el control de las pacientes de acuerdo a la aplicación de cuestionarios ACQ (siglas en inglés, Asthma Control Questionnaire) en la visita inicial, encontrando que el 54% (36 pacientes) se encuentra con control inadecuado, el 24% (15 pacientes) con control parcial y únicamente el 22% con control adecuado (14 pacientes) de la enfermedad. El mejorar el control del asma permite a las mujeres tener una mejor calidad de vida, disminuir ausentismo laboral, visitas a urgencias, hospitalizaciones, consultas adicionales y por lo tanto disminución de gastos directos e indirectos. Es por esto que se espera que con el tratamiento se alcance el control de la mayoría de las pacientes.
</t>
    </r>
    <r>
      <rPr>
        <b/>
        <sz val="10"/>
        <rFont val="Soberana Sans"/>
        <family val="2"/>
      </rPr>
      <t>UR:</t>
    </r>
    <r>
      <rPr>
        <sz val="10"/>
        <rFont val="Soberana Sans"/>
        <family val="2"/>
      </rPr>
      <t xml:space="preserve"> NBV
Cáncer de Pulmón:Desde el inicio de operaciones del programa hasta el pasado 31 de diciembre del 2017 se ingresaron 381 pacientes, de los cuáles el 64% están vivos (242 pacientes), mensualmente se les da seguimiento adecuado a su enfermedad continuando con:    Detección de mutación EGFR, Consulta personalizada, Donación de medicamento, Consulta de psico-oncología, Consulta de neumología, Seguimiento de cita mensual. Después del 17 de marzo de 2017 se tuvo la necesidad de dejar de dar atención a las pacientes, porque no existían recursos económicos suficientes para apoyar con el tratamiento, ni con la posibilidad de incluir nuevas personas dentro del programa.     A partir del 6 de junio, gracias al apoyo otorgado por parte del Instituto Nacional de Cancerología a través del AM030 Programa de Apoyo a Atención Ambulatoria se reanudaron las actividades dentro del Programa de Cáncer de Pulmón en Mujer</t>
    </r>
  </si>
  <si>
    <t>1.23</t>
  </si>
  <si>
    <t>3.43</t>
  </si>
  <si>
    <t>0.88</t>
  </si>
  <si>
    <t>UR: NCG</t>
  </si>
  <si>
    <t>3.91</t>
  </si>
  <si>
    <t>6.27</t>
  </si>
  <si>
    <t>6.33</t>
  </si>
  <si>
    <t>8.12</t>
  </si>
  <si>
    <t>70.10</t>
  </si>
  <si>
    <t>70.14</t>
  </si>
  <si>
    <t>75.37</t>
  </si>
  <si>
    <t>0.11</t>
  </si>
  <si>
    <t>UR: M7F</t>
  </si>
  <si>
    <t>0.13</t>
  </si>
  <si>
    <t>1,445.05</t>
  </si>
  <si>
    <t>1,748.99</t>
  </si>
  <si>
    <t>1748.99</t>
  </si>
  <si>
    <t>2038.54</t>
  </si>
  <si>
    <t>92.30</t>
  </si>
  <si>
    <t>Porcentaje de consultas otorgadas a mujeres (primera vez, subsecuente, urgencias, preconsulta).</t>
  </si>
  <si>
    <t>97.34</t>
  </si>
  <si>
    <t>8,000.00</t>
  </si>
  <si>
    <t>NCG</t>
  </si>
  <si>
    <t>Porcentaje de estudios de mastografía</t>
  </si>
  <si>
    <t>94.39</t>
  </si>
  <si>
    <t>7,500.00</t>
  </si>
  <si>
    <t>Porcentaje de Citologías Cérvico Vaginales realizadas por tamizaje</t>
  </si>
  <si>
    <t>43.00</t>
  </si>
  <si>
    <t>44.40</t>
  </si>
  <si>
    <t>Porcentaje de mujeres con diagnóstico de EPID a las que se les otorgo tratamiento gratuito</t>
  </si>
  <si>
    <t>79.50</t>
  </si>
  <si>
    <t>Porcentaje de mujeres a quienes se les realizaron estudios gratuitos para diagnóstico diferencial de EPID</t>
  </si>
  <si>
    <t>64.40</t>
  </si>
  <si>
    <t>Porcentaje de mujeres con EPID a quienes se les realizaron pruebas de función respiratoria de seguimiento gratuitas</t>
  </si>
  <si>
    <t>14.30</t>
  </si>
  <si>
    <t>11.40</t>
  </si>
  <si>
    <t>10.50</t>
  </si>
  <si>
    <t>Porcentaje de mujeres con diagnóstico de asma a las que se les otorgo consulta y tratamiento gratuito</t>
  </si>
  <si>
    <t>Porcentaje de mujeres a las que se les otorgo tratamiento dirigido por presentar mutaciones de gen EGFR y ALK</t>
  </si>
  <si>
    <t>Porcentaje de mujeres con Cáncer de Pulmón No Asociado a Tabaquismo que se realiza la detección de la mutación de EGFR</t>
  </si>
  <si>
    <t>458.30</t>
  </si>
  <si>
    <t>Porcentaje de Mujeres Atendidas con Cáncer de Pulmón No Asociado a Tabaquismo de manera ambulatoria</t>
  </si>
  <si>
    <t>62.64</t>
  </si>
  <si>
    <t>Porcentaje de Mejoría de Calidad de Vida en Mujeres atendidas con Cáncer de Pulmón No Asociado a Tabaquismo</t>
  </si>
  <si>
    <t>140.00</t>
  </si>
  <si>
    <t>Porcentaje de pacientes dotados con Terapia Molecular e Inmuno-oncología (PPDTMI)</t>
  </si>
  <si>
    <t xml:space="preserve">Porcentaje de profesionales de la salud capacitados en cáncer de ovario (PPSC) </t>
  </si>
  <si>
    <t>139.30</t>
  </si>
  <si>
    <t xml:space="preserve">Porcentaje de Pacientes Atendidas con Cáncer de Ovario Subsecuentes </t>
  </si>
  <si>
    <t>98.70</t>
  </si>
  <si>
    <t xml:space="preserve">Porcentaje de Mujeres Atendidas con Cáncer de Ovario de Nuevo Ingreso (PMA) </t>
  </si>
  <si>
    <t>127.10</t>
  </si>
  <si>
    <t xml:space="preserve">Porcentaje de Mujeres Atendidas con Diagnóstico de Cáncer de Ovario (PMA) </t>
  </si>
  <si>
    <t>87.00</t>
  </si>
  <si>
    <t>Porcentaje de mujeres atendidas a través de la Clínica de Cáncer Hereditario del Instituto Nacional de Cancerología</t>
  </si>
  <si>
    <t>83.50</t>
  </si>
  <si>
    <t>81.10</t>
  </si>
  <si>
    <t>Porcentaje de mujeres con cáncer de mama navegadas</t>
  </si>
  <si>
    <t>10.20</t>
  </si>
  <si>
    <t>8.90</t>
  </si>
  <si>
    <t>Porcentaje de mujeres con cáncer de mama beneficiadas por el programa de post-mastectomía en el INCan</t>
  </si>
  <si>
    <t>95.60</t>
  </si>
  <si>
    <t>Porcentaje de mujeres con cáncer de mama post-mastectomizadas reconstruidas</t>
  </si>
  <si>
    <t xml:space="preserve">Porcentaje de Mujeres con Diagnóstico de Cáncer de Endometrio Apoyadas con Quimioterapia (PCEAQT) </t>
  </si>
  <si>
    <t>127.80</t>
  </si>
  <si>
    <t>Porcentaje de Mujeres Atendidas con Diagnóstico de Cáncer de Endometrio (PMACE)</t>
  </si>
  <si>
    <t>M7F</t>
  </si>
  <si>
    <t>Porcentaje de personas capacitadas en violencia, salud mental y adicciones con perspectiva de género.</t>
  </si>
  <si>
    <t>11.93</t>
  </si>
  <si>
    <t>11.83</t>
  </si>
  <si>
    <t>11.80</t>
  </si>
  <si>
    <t xml:space="preserve">Tasa de vasectomías en hombres de 20 a 64 años de edad en la Secretaría de Salud [3]   </t>
  </si>
  <si>
    <t xml:space="preserve">Porcentaje de personal desagregado por sexo de la Secretaría de Salud y de los Servicios Estatales de Salud capacitados a través de cursos virtuales en materia de género en salud   </t>
  </si>
  <si>
    <t>105.93</t>
  </si>
  <si>
    <t xml:space="preserve">Servicios amigables para adolescentes operando del programa de Salud Sexual y Reproductiva [3]   </t>
  </si>
  <si>
    <t>5.17</t>
  </si>
  <si>
    <t>7.55</t>
  </si>
  <si>
    <t>7.50</t>
  </si>
  <si>
    <t xml:space="preserve">Porcentaje de mujeres que ingresan a refugio   </t>
  </si>
  <si>
    <t>6.10</t>
  </si>
  <si>
    <t xml:space="preserve">Porcentaje de mujeres en situación de violencia severa que fueron atendidas   </t>
  </si>
  <si>
    <t>17.30</t>
  </si>
  <si>
    <t xml:space="preserve">Porcentaje de mujeres de 15 años o más a las que se aplicó la herramienta de detección y resultó positiva   </t>
  </si>
  <si>
    <t>73.91</t>
  </si>
  <si>
    <t>69.28</t>
  </si>
  <si>
    <t>69.30</t>
  </si>
  <si>
    <t xml:space="preserve">Cobertura de anticoncepción posevento obstétrico en la Secretaría de Salud [2]   </t>
  </si>
  <si>
    <t>49.68</t>
  </si>
  <si>
    <t>54.30</t>
  </si>
  <si>
    <t xml:space="preserve">Cobertura de usuarias activas de métodos anticonceptivos modernos proporcionados o aplicados en la Secretaría de Salud [1]   </t>
  </si>
  <si>
    <t>216.00</t>
  </si>
  <si>
    <t xml:space="preserve">Porcentaje de personal de unidades administrativas y órganos desconcentrados de la Secretaría de Salud capacitados en materia de Género en salud, clima laboral y hostigamiento y acoso sexual.   </t>
  </si>
  <si>
    <t>187.00</t>
  </si>
  <si>
    <t>Porcentaje de profesionales de la salud de entidades federativas y unidades centrales de la Secretaría de Salud con capacitación en materia de Género y Salud, desagregado por sexo</t>
  </si>
  <si>
    <t>77.91</t>
  </si>
  <si>
    <t>80.01</t>
  </si>
  <si>
    <t xml:space="preserve">Cobertura de anticoncepción post-evento obstétrico en adolescentes en la Secretaría de Salud    </t>
  </si>
  <si>
    <t>55.72</t>
  </si>
  <si>
    <t>58.73</t>
  </si>
  <si>
    <t>58.70</t>
  </si>
  <si>
    <t xml:space="preserve">Cobertura de adolescentes usuarias activas de métodos anticonceptivos modernos proporcionados o aplicados por la Secretaría de Salud   </t>
  </si>
  <si>
    <t>60.10</t>
  </si>
  <si>
    <t xml:space="preserve">Porcentaje de tamizaje con prueba de VPH en mujeres de 35 a 64 años de edad sin seguridad social   </t>
  </si>
  <si>
    <t>36.10</t>
  </si>
  <si>
    <t>53.50</t>
  </si>
  <si>
    <t xml:space="preserve">Cobetura de tamizaje de cáncer de cuello uterino en mujeres de 25 a 64 años de edad sin seguridad social   </t>
  </si>
  <si>
    <t xml:space="preserve"> Cobertura de detección de cáncer de mama con mastografía en mujeres de 40 a 69 años sin seguridad social   </t>
  </si>
  <si>
    <t>10.70</t>
  </si>
  <si>
    <t>20.60</t>
  </si>
  <si>
    <t xml:space="preserve">Porcentaje de mujeres de 25 a 39 años sin seguridad social con exploración clínica    </t>
  </si>
  <si>
    <t xml:space="preserve">Cobertura de tamiz neonatal en población sin seguridad social   </t>
  </si>
  <si>
    <t>35.60</t>
  </si>
  <si>
    <t>37.00</t>
  </si>
  <si>
    <t xml:space="preserve">Porcentaje de embarazadas atendidas desde el primer trimestre gestacional   </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</si>
  <si>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</si>
  <si>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El Programa tiene identificado el problema que atiende como"Alta frecuencia de problemas de salud sexual y reproductiva, así como de violencia de género que afecan a la población femenina en teritorio nacional"  México atraviesa por un momento difícil, los problemas económicos, sociales y la inseguridad, afectan la calidad de vida de la población, aumentando su estrés y las enfermedades mentales que en México, tienen rostro de pobreza e inequidad. La prevalencia de los problemas de salud mental tiende a incrementar en tanto se tenga menor nivel socioeconómico, la pobreza y el desempleo aumentan la duración de los trastornos mentales, las personas más pobres sufren tanto de serios problemas de salud física, como de trastornos mentales graves. La depresión ocupa el décimo lugar en la carga de enfermedad, el cuarto entre las mujeres, el abuso de alcohol y las violencias se encuentran entre los cuatro factores de riesgo que más impacto tienen sobre la carga de enfermedad y, el abuso de drogas está en incremento; el alcohol es responsable del 20% de la carga de enfermedad sin cambios en los últimos 20 años a pesar de que se tiene evidencia del impacto de regulación de disponibilidad y de la detección y tratamiento breve en el primer nivel de atención, medidas que no han formado parte de las políticas públicas. La violencia como fenómeno multidimensional y multifactorial, requiere abordarse desde una perspectiva integral para contribuir a la salud mental de los individuos. Por ello, es necesario el avance en la investigación experimental, clínica y psicosocial, y la incorporación del cuidado de la salud mental en los programas de promoción de la salud, de prevención, de tratamiento y de control de las enfermedades con programas que partan de un diagnóstico individual y colectivo preciso, basados en evidencia científica y accesible a la población. En este contexto, derivado de la investigación epidemiológica y psicosocial que se realiza en el Instituto Nacional de Psiquiatría, se han desarrollado modelos de intervención comunitaria en adicciones y salud mental, dirigidos a grupos de población en condición de vulnerabilidad que requieren intervenciones selectivas.   Salud materna, sexual y reproductiva: Consiste en la alineación de recursos y acciones para cerrar las brechas existentes en materia de salud materna y perinatal, sexual y reproductiva y reducir las inequidades de género en materia de salud entre los diferentes grupos sociales y regiones del país; a través de la promoción del acceso integral, efectivo, a acciones preventivas y de atención oportuna durante el embarazo, parto y puerperio incluyendo a la persona recién nacida; el acceso libre e informado a métodos de planificación familiar y anticoncepción; así como la reducción de la mortalidad por cáncer de mama y cáncer cérvico uterino y de los daños a la salud derivados de la violencia de género; todo ello con absoluto respeto a los derechos humanos de la población y con perspectiva de género.  Las mujeres presentan mayor frecuencia de adenocarcinoma pulmonar que los hombres. Esto tiene relación con exposición al humo de tabaco así como a humo de biocombustible (leña utilizada al cocinar y calentar agua). Cada vez más mujeres se exponen a humo de tabaco a edad más temprana por lo que se espera un incremento en el desarrollo de cáncer pulmonar. El adenocarcinoma debe caracterizarse genéticamente para determinar la presencia de mutaciones conocidas (como la de los genes de EGFR y ALK) que permitan ajustar el tratamiento óptimo para lograr mayor respuesta, calidad de vida y probabilidad de supervivencia. Estos marcadores son más frecuentes en mujeres que en hombres y su caracterización no está implementada debido a costo. En México el 7% de la población tiene Asma y en el INER es la primera causa de demanda de atención en  los servicios de urgencias, consulta externa y hospitalización. El asma es una enfermedad crónica con varios niveles de gravedad,  incurable pero que se puede controlar en el 80% de los pacientes cuando reciben el tratamiento adecuado. El asma no controlada contribuye además a la pérdida de la calidad de vida  con limitaciones importantes en las actividades laborales, escolares y sociales,  en el estilo de vida, la actividad física normal y la capacidad de realizar ejercicio limitando la perspectiva de tener un estilo de vida saludable. Las EPID representan a un grupo heterogéneo de enfermedades crónicas y graves que afectan  diferentes grupos etáreos y ambos géneros, aunque varias de ellas son significativamente más frecuentes en mujeres. Entre estas últimas se encuentran la neumonitis por hipersensibilidad (NH) que afecta predominantemente a mujeres (las que constituyen el 80% de los casos que se atienden en el INER). Este padecimiento es provocado por la exposición ambiental a polvos orgánicos, en especial proteínas de diferentes aves como palomas, pichones, canarios, pericos australianos, etc.     Problemática a atender: Reducir la incidencia y mortalidad por cáncer cérvico-uterino en las pacientes que atiende el Instituto, a través de servicios de prevención, detección oportuna y tratamiento. Brecha de género. No aplica. La inequidad existe porque las mujeres con mala situación económica y / o condiciones de salud que incrementan el riesgo de cáncer tienen menor posibilidad.  Problemática a atender: Reducir la incidencia y mortalidad por cáncer de mama en las pacientes que atiende el Instituto, a través de servicios de prevención, detección oportuna y tratamiento. La prevención y control del cáncer mamario es un programa específico que el Instituto Nacional de Ciencias Médicas y Nutrición "Salvador Zubirán" ofrece a todas las mujeres que atiende, independientemente del problema de salud que presenten.  Otorgar servicios de salud materna, sexual y reproductiva, a las mujeres y sus neonatos, así como a sus parejas en el caso de esterilidad, para atender sus patologías en la materia </t>
  </si>
  <si>
    <t>9425</t>
  </si>
  <si>
    <t>10256498</t>
  </si>
  <si>
    <t>11026</t>
  </si>
  <si>
    <t>24673794</t>
  </si>
  <si>
    <t>(Instituto Nacional de Psiquiatría Ramón de la Fuente Muñiz)</t>
  </si>
  <si>
    <t>(Centro Nacional de Equidad de Género y Salud Reproductiva)</t>
  </si>
  <si>
    <t>2129.5</t>
  </si>
  <si>
    <t>Salud materna, sexual y reproductiva</t>
  </si>
  <si>
    <t>P020</t>
  </si>
  <si>
    <r>
      <t>Acciones de mejora para el siguiente periodo
UR:</t>
    </r>
    <r>
      <rPr>
        <sz val="10"/>
        <rFont val="Soberana Sans"/>
        <family val="2"/>
      </rPr>
      <t xml:space="preserve"> NHK
Al periodo reportado correspondiente a 2017, se realizaron 45,877 visitas de supervisión y seguimiento a las estancias infantiles afiliadas al Programa, distribuidas en las 32 entidades federativas. El objetivo de las visitas fue corroborar el cumplimiento de las Reglas de Operación vigentes, además de observar y recomendar acciones susceptibles de mejora para garantizar que las estancias infantiles brinden una atención basada en la calidad y calidez a las niñas y los niños atendidos.    Durante este periodo, se realizaron 7 acciones de monitoreo a las Subdirecciones en las entidades, en los cuales se verificó la buena operación del Programa y se emitieron recomendaciones para la mejora de la misma.    Se aplicó la Encuesta de Satisfacción a Beneficiarios a 27,445 madres, padres o tutores inscritos en el Programa, con el objetivo de conocer su opinión con respecto de los servicios ofrecidos en las Estancias Infantiles.  </t>
    </r>
  </si>
  <si>
    <r>
      <t>Justificación de diferencia de avances con respecto a las metas programadas
UR:</t>
    </r>
    <r>
      <rPr>
        <sz val="10"/>
        <rFont val="Soberana Sans"/>
        <family val="2"/>
      </rPr>
      <t xml:space="preserve"> NHK
Se cumplió con la meta programada al cierre del ejercicio en un 88.17 en términos absolutos, en relación a lo programado anual, 14,350/16,275*100=88.17%, </t>
    </r>
  </si>
  <si>
    <r>
      <t>Acciones realizadas en el periodo
UR:</t>
    </r>
    <r>
      <rPr>
        <sz val="10"/>
        <rFont val="Soberana Sans"/>
        <family val="2"/>
      </rPr>
      <t xml:space="preserve"> NHK
Al cierre del segundo semestre de 2017 se llevaron a cabo 1,054 acciones de capacitación inicial, 754 para Responsables y 300 para Asistentes de las Estancias Infantiles.    Se cumplió con la meta programada al cierre del ejercicio en un 88.17 en términos absolutos, en relación a lo programado anual, 14,350/16,275*100=88.17%, toda vez que al segundo semestre se realizaron 22,626acciones de capacitación complementaria en los temas ?Modelo de Atención Integral? (MAI) para 221 Responsables y 870 Asistentes ?Crecer con Ellos? para 525 Responsables y 293 Asistentes, ?Crecer Juntos? para 545 Responsables y 427 Asistentes, ?Alineación al Estándar de Competencia Laboral EC0435? para 42 Responsables y 117 Asistentes, ?Capacitación sobre EC0435? para 85 Responsables y 1,945 Asistentes, ?Alimentación? para 22 Responsables y 94 asistentes, ?Capacitación sobre EC0334? para 2,595 Responsables y 3,179 Asistentes, ?Lego? para 465 Responsables y 53 Asistentes, la Trascendencia del Educador Durante la Primera Infancia para 1,673 Responsables y 916 Asistentes y CEDI para 8,177 Responsables y 382 Asistentes, en general de los cuales 14,350 son Responsables y 8,276 son Asistentes.  </t>
    </r>
  </si>
  <si>
    <t>224.52</t>
  </si>
  <si>
    <t>224.68</t>
  </si>
  <si>
    <t>UR: NHK</t>
  </si>
  <si>
    <t>224.23</t>
  </si>
  <si>
    <t>88.17</t>
  </si>
  <si>
    <t>65.00</t>
  </si>
  <si>
    <t>NHK</t>
  </si>
  <si>
    <t>Porcentaje de Mujeres Responsables de Estancias Infantiles que acuden a las capacitaciones complementarias convocadas por el DIF Nacional</t>
  </si>
  <si>
    <t xml:space="preserve"> NHK- Sistema Nacional para el Desarrollo Integral de la Familia </t>
  </si>
  <si>
    <t xml:space="preserve"> Durante las últimas décadas el rol social de las mujeres como amas de casa y responsables del cuidado de sus hijos se ha transformado, teniendo como consecuencia que un número cada vez mayor se incorpore al mercado laboral para contribuir al sustento de sus hogares. Prueba de ello es que de 2005 a 2014 la población económicamente activa femenina mayor de 14 años creció 20.2% (de 16.4 millones en el tercer trimestre de 2005 a 19.7 millones en el tercer trimestre de 2014, INEGI).  </t>
  </si>
  <si>
    <t>560</t>
  </si>
  <si>
    <t>13790</t>
  </si>
  <si>
    <t>2100</t>
  </si>
  <si>
    <t>3900</t>
  </si>
  <si>
    <t>(Sistema Nacional para el Desarrollo Integral de la Familia)</t>
  </si>
  <si>
    <t>224.2</t>
  </si>
  <si>
    <t>Programa de estancias infantiles para apoyar a madres trabajadoras</t>
  </si>
  <si>
    <t>S174</t>
  </si>
  <si>
    <r>
      <t>Acciones de mejora para el siguiente periodo
UR:</t>
    </r>
    <r>
      <rPr>
        <sz val="10"/>
        <rFont val="Soberana Sans"/>
        <family val="2"/>
      </rPr>
      <t xml:space="preserve"> NHK
Es importante mencionar, que este indicador únicamente cuantifica el número de mujeres que recibieron alguno de los tres tipos de apoyo que se otorgan,a través del Subprograma de Apoyos a Personas en Estado de Necesidad, con lo cual se contribuye al tipo de acción Que promuevan la Igualdad de Mujeres y Hombres, dichos apoyos proporcionados a mujeres, se desglosan de la siguiente manera: 84 apoyos directos en especie, 506 apoyos directos económicos temporales y 2,319 apoyos para acogimiento residencial temporal.     Al cierre del cuarto trimestre de 2017, en general se proporcionaron en total 5,138 apoyos, de los cuales 2,909 apoyos fueron a mujeres y 2,229 a hombres.  </t>
    </r>
  </si>
  <si>
    <r>
      <t>Justificación de diferencia de avances con respecto a las metas programadas
UR:</t>
    </r>
    <r>
      <rPr>
        <sz val="10"/>
        <rFont val="Soberana Sans"/>
        <family val="2"/>
      </rPr>
      <t xml:space="preserve"> NHK
Cabe destacar, que al cierre de 2017 el Indicador Porcentaje de mujeres beneficiadas con apoyos directos en especie, directos económicos temporales y para acogimiento residencial temporal, superó la meta programada de mujeres atendidas ya que se apoyaron 2,909 en relación a las 2,620 mujeres que se programó atender lo cual representa un 13.24% por encima de lo programado.        </t>
    </r>
  </si>
  <si>
    <r>
      <t>Acciones realizadas en el periodo
UR:</t>
    </r>
    <r>
      <rPr>
        <sz val="10"/>
        <rFont val="Soberana Sans"/>
        <family val="2"/>
      </rPr>
      <t xml:space="preserve"> NHK
indicador Porcentaje de mujeres beneficiadas con apoyos directos en especie, directos económicos temporales y para acogimiento residencial temporal, se tuvo el siguiente avance:    2,909/5,138 * 100 = 56.61   </t>
    </r>
  </si>
  <si>
    <t>5.49</t>
  </si>
  <si>
    <t>5.54</t>
  </si>
  <si>
    <t>19.06</t>
  </si>
  <si>
    <t>56.61</t>
  </si>
  <si>
    <t>Porcentaje de mujeres beneficiadas con apoyos directos en especie, directos económicos temporales y para acogimiento residencial temporal</t>
  </si>
  <si>
    <t xml:space="preserve"> De esta manera, el SNDIF implementa una política nacional con atribuciones en materia de asistencia y apoyo vinculadas a los derechos sociales universales y al otorgamiento de subsidios focalizados a los grupos más vulnerables, en cumplimiento de las actuales disposiciones que le confieren entre otras, la Ley de Asistencia Social, el Programa Nacional de Asistencia Social, la Ley General de los Derechos de las Niñas, Niños y Adolescentes, la Ley General de Prestación de Servicios de Atención, Cuidado y Desarrollo Integral Infantil y su Reglamento y la Ley General de Víctimas. </t>
  </si>
  <si>
    <t>2229</t>
  </si>
  <si>
    <t>2909</t>
  </si>
  <si>
    <t>2620</t>
  </si>
  <si>
    <t>Apoyos para la protección de las personas en estado de necesidad</t>
  </si>
  <si>
    <t>S272</t>
  </si>
  <si>
    <r>
      <t>Acciones de mejora para el siguiente periodo
UR:</t>
    </r>
    <r>
      <rPr>
        <sz val="10"/>
        <rFont val="Soberana Sans"/>
        <family val="2"/>
      </rPr>
      <t xml:space="preserve"> O00
Se debe continuar impulsando, las acciones de prevención, promoción y control de las enfermedades crónicas no transmisibles dentro del primer nivel de atención, la finalidad de impactar de manera positiva dentro de la población objetivo responsabilidad de la Secretaria de Salud. 
</t>
    </r>
    <r>
      <rPr>
        <b/>
        <sz val="10"/>
        <rFont val="Soberana Sans"/>
        <family val="2"/>
      </rPr>
      <t>UR:</t>
    </r>
    <r>
      <rPr>
        <sz val="10"/>
        <rFont val="Soberana Sans"/>
        <family val="2"/>
      </rPr>
      <t xml:space="preserve"> 310
Los avances incrementaron más de lo esperado, las acciones continuarán y para el 2018 seguramente podrán incrementarse las metas.</t>
    </r>
  </si>
  <si>
    <r>
      <t>Justificación de diferencia de avances con respecto a las metas programadas
UR:</t>
    </r>
    <r>
      <rPr>
        <sz val="10"/>
        <rFont val="Soberana Sans"/>
        <family val="2"/>
      </rPr>
      <t xml:space="preserve"> O00
En este periodo, se alcanza el objetivo de detecciones, debido al reforzamiento de las acciones en el tamizaje que se realiza en las unidades del primer nivel de atención. En cuanto a el control de los padecimientos crónicos, históricamente debido al receso vacacional de diciembre, este, afecta el apego al tratamiento tanto farmacológico como el no farmacológico de los pacientes, por lo que las cifras de control tienden a la baja. Así mismo, debido a este mismo receso, en muchas unidades de salud de primer nivel, se dejan de realizar detecciones lo que impacta en la confirmaciones diagnósticas y estas en el número de casos nuevos. Es importante señalar que estos datos son preliminares, debido a los cortes de información del subsistema de prestación de servicios (SIS).  
</t>
    </r>
    <r>
      <rPr>
        <b/>
        <sz val="10"/>
        <rFont val="Soberana Sans"/>
        <family val="2"/>
      </rPr>
      <t>UR:</t>
    </r>
    <r>
      <rPr>
        <sz val="10"/>
        <rFont val="Soberana Sans"/>
        <family val="2"/>
      </rPr>
      <t xml:space="preserve"> 310
Todos los indicadores superaron la meta anual, incluso por encima del 100%.  Esta diferencia en los indicadores que se superaron se atribuye a que el trabajo en las entidades federativas esta siendo mayormente eficiente y efectivo y, que la meta anual del programa podría ser mas alta de la esperada por las mismas razones.  </t>
    </r>
  </si>
  <si>
    <r>
      <t>Acciones realizadas en el periodo
UR:</t>
    </r>
    <r>
      <rPr>
        <sz val="10"/>
        <rFont val="Soberana Sans"/>
        <family val="2"/>
      </rPr>
      <t xml:space="preserve"> O00
En el periodo de reporte se han realizado 20,217,329 detecciones de ENT en mujeres y se han confirmado 40,419 casos nuevos de diabetes mellitus e hipertensión arterial, esta información es aún preliminar debido a los cortes de información que maneja el subsistema de prestación de servicios (SIS). 
</t>
    </r>
    <r>
      <rPr>
        <b/>
        <sz val="10"/>
        <rFont val="Soberana Sans"/>
        <family val="2"/>
      </rPr>
      <t>UR:</t>
    </r>
    <r>
      <rPr>
        <sz val="10"/>
        <rFont val="Soberana Sans"/>
        <family val="2"/>
      </rPr>
      <t xml:space="preserve"> 310
Durante el segundo y tercer trimestre, a nivel nacional se realizaron 48,936 eventos de actividad física, dirigidos a población entre 5 y 60 años de edad, cumpliendo con un avance acumulado anual de 115%;  Durante el tercwer y cuarto trimestre, a nivel nacional se realizaron 33,138 eventos de cultura alimentaria tradicional, dirigidos a población entre 5 y 60 años de edad, cumpliendo con un avance acumulado anual de 119%;  Para el tercer y cuarto trimestre, a nivel nacional se realizaron 52,739 eventos de alimentación correcta y consumo de agua simple, dirigidos a población entre 5 y 60 años de edad, cumpliendo con un avance acumulado de todo el año de 158% de avance. ;  Durante el tercer y cuarto trimestre a nivel nacional se realizaron 41,553 eventos de lactancia materna y alimentación complementaria, dirigidos a población entre 5 y 60 años de edad, cumpliendo con un avance acumulado anual de 111%</t>
    </r>
  </si>
  <si>
    <t>192.32</t>
  </si>
  <si>
    <t>165.0</t>
  </si>
  <si>
    <t>162.15</t>
  </si>
  <si>
    <t>UR: O00</t>
  </si>
  <si>
    <t>173.17</t>
  </si>
  <si>
    <t>119.00</t>
  </si>
  <si>
    <t>Evento</t>
  </si>
  <si>
    <t xml:space="preserve">Porcentaje de eventos educativos realizados para la difusión de la cultura alimentaria tradicional correcta.  </t>
  </si>
  <si>
    <t>112.00</t>
  </si>
  <si>
    <t>70.00</t>
  </si>
  <si>
    <t>Porcentaje de eventos educativos realizados para la promoción sobre los beneficios de la lactancia materna y la alimentación complementaria</t>
  </si>
  <si>
    <t>116.00</t>
  </si>
  <si>
    <t xml:space="preserve">Porcentaje de eventos educativos realizados para la promoción de la actividad física en diferentes entornos  </t>
  </si>
  <si>
    <t>Porcentaje de eventos educativos realizados para la promoción de la alimentación correcta y el consumo de agua simple potable en diferentes entornos.</t>
  </si>
  <si>
    <t>85.90</t>
  </si>
  <si>
    <t>O00</t>
  </si>
  <si>
    <t xml:space="preserve">Porcentaje de mujeres de 20 años y más de edad, con control de obesidad, diabetes e hipertensión arterial. </t>
  </si>
  <si>
    <t>100.75</t>
  </si>
  <si>
    <t>Porcentaje de mujeres de 20 años y más de edad, con diagnóstico oportuno de diabetes e hipertensión arterial</t>
  </si>
  <si>
    <t>104.38</t>
  </si>
  <si>
    <t xml:space="preserve">Porcentaje de mujeres de 20 años y más de edad, con detección de obesidad, diabetes mellitus, hipertensión arterial y dislipidemias  </t>
  </si>
  <si>
    <t xml:space="preserve"> O00- Centro Nacional de Programas Preventivos y Control de Enfermedades  Secretaria de Salud </t>
  </si>
  <si>
    <t xml:space="preserve"> El sobrepeso y la obesidad, tienen estrecha relación con algunas enfermedades crónicas como Diabetes Mellitus Tipo 2 e Hipertensión Arterial, situación que es reconocida como uno de los retos mas importantes, dado su magnitud, rapidez de su incremento y efecto negativo sobre la salud de la población.   La alimentación incorrecta y la inactividad física son  los principales factores que intervienen en el desarrollo del sobrepeso, la obesidad y las enfermedades no transmisibles (ENT). Los grupos poblacionales de niñas, niños y adolescentes son más vulnerables a factores determinantes  de la obesidad, especialmente por su limitado acceso a alimentos saludables, a información confiable y clara en materia de salud alimentaria.  El estado nutricional de las y los mexicanos ha sido analizado a lo largo de varias décadas en diferentes encuestas de salud y nutrición. En México, la ENSANUT 2012 señala que la prevalencia de sobrepeso y obesidad en menores de cinco años ha registrado un ligero ascenso de 2 pp de 1988 a 2012 (7.8% a 9.7% respectivamente). Para la población en edad escolar (5 a 11 años) la prevalencia nacional de sobrepeso más obesidad en 2012 fue 34.4% lo que representa 5,664,870 niños a nivel nacional. Para las niñas esta cifra es de 32% (20.2% sobrepeso y 11.8% obesidad) y niños 36.9% (19.5% y 17.4%, respectivamente).  En la población adolescente el sobrepeso y la obesidad tienen una prevalencia acumulada de 35% lo que representa alrededor de 6,325,131 mujeres y hombres entre 12 y 19 años; las mujeres tienen una prevalencia acumulada de sobrepeso y obesidad de 35.8% y los varones 34.1%. La proporción de sobrepeso es más alta en las mujeres (23.7%) que en hombres (19.6%), en cambio la obesidad es de 14.5% para varones y 12.1% para mujeres. En población adulta la ENSANUT 2012 muestra que la prevalencia combinada de sobrepeso más obesidad es mayor en mujeres con 73.0% (sobrepeso 35.5% y obesidad 37.5%) que en hombres con una prevalencia acumulada de 69.4% (sobrepeso 42.6% y obesidad 26.8%). </t>
  </si>
  <si>
    <t>731291</t>
  </si>
  <si>
    <t>17408393</t>
  </si>
  <si>
    <t>2100000</t>
  </si>
  <si>
    <t>39629514</t>
  </si>
  <si>
    <t>(Dirección General de Promoción de la Salud)</t>
  </si>
  <si>
    <t>(Centro Nacional de Programas Preventivos y Control de Enfermedades)</t>
  </si>
  <si>
    <t>338.1</t>
  </si>
  <si>
    <t>Prevención y Control de Sobrepeso, Obesidad y Diabetes</t>
  </si>
  <si>
    <t>U008</t>
  </si>
  <si>
    <r>
      <t>Acciones de mejora para el siguiente periodo
UR:</t>
    </r>
    <r>
      <rPr>
        <sz val="10"/>
        <rFont val="Soberana Sans"/>
        <family val="2"/>
      </rPr>
      <t xml:space="preserve"> 114
Con la finalidad de fortalecer el cambio de cultura institucional a favor de la igualdad sustantiva entre mujeres y hombres dentro y fuera de la institución, se continuará con la distribución de material de difusión en Igualdad de Género, con énfasis en atender al 100% del personal naval femenino, las cuales representan aproximadamente el 19% de la planilla orgánica de Secretaría de Marina-Armada de México.  
</t>
    </r>
    <r>
      <rPr>
        <b/>
        <sz val="10"/>
        <rFont val="Soberana Sans"/>
        <family val="2"/>
      </rPr>
      <t>UR:</t>
    </r>
    <r>
      <rPr>
        <sz val="10"/>
        <rFont val="Soberana Sans"/>
        <family val="2"/>
      </rPr>
      <t xml:space="preserve"> 114
Con la finalidad de fortalecer el cambio de cultura institucional a favor de la igualdad sustantiva entre mujeres y hombres dentro y fuera de la institución, se continuará con la capacitación en materia de igualdad de género al personal naval.
</t>
    </r>
    <r>
      <rPr>
        <b/>
        <sz val="10"/>
        <rFont val="Soberana Sans"/>
        <family val="2"/>
      </rPr>
      <t>UR:</t>
    </r>
    <r>
      <rPr>
        <sz val="10"/>
        <rFont val="Soberana Sans"/>
        <family val="2"/>
      </rPr>
      <t xml:space="preserve"> 114
Con la finalidad de fortalecer el cambio de cultura institucional a favor de la igualdad sustantiva entre mujeres y hombres dentro y fuera de la institución, se requiere continuar realizando acciones de sensibilización y concientización en materia de Igualdad de Género y erradicación de la violencia contra las mujeres y las niñas a través de actividades culturales y artísticas que conmuevan los sentidos de los espectadores y permitan un cambio de cultura a favor de los temas en comento. </t>
    </r>
  </si>
  <si>
    <r>
      <t>Justificación de diferencia de avances con respecto a las metas programadas
UR:</t>
    </r>
    <r>
      <rPr>
        <sz val="10"/>
        <rFont val="Soberana Sans"/>
        <family val="2"/>
      </rPr>
      <t xml:space="preserve"> 114
Durante el cuarto trimestre del presente año, se distribuyeron 5,000 artículos de difusión en materia de Igualdad de Género beneficiando a 3,500 mujeres y 1,500 hombres, superando en un 22.72 %, la meta anual programada de 22,000 artículos de difusión distribuidos al personal naval en el 2017; lo cual se debió a que se realizó la exposición artística sensorial denominada el Ciclón de la Violencia en el marco de la conmemoración del día 25 de noviembre ?Día Internacional para la eliminación de la Violencia contra la Mujer?, reforzando la sensibilización con la distribución de material de difusión relativa a la no violencia contra la mujeres. 
</t>
    </r>
    <r>
      <rPr>
        <b/>
        <sz val="10"/>
        <rFont val="Soberana Sans"/>
        <family val="2"/>
      </rPr>
      <t>UR:</t>
    </r>
    <r>
      <rPr>
        <sz val="10"/>
        <rFont val="Soberana Sans"/>
        <family val="2"/>
      </rPr>
      <t xml:space="preserve"> 114
Durante el cuarto trimestre del presente año, se capacitó a un total de 1,326 elementos (1,006 mujeres y 320 hombres), adscritos a los diversos Mandos navales y Área Metropolitana, a través de 18 conferencias y un foro, debido a una mayor demanda de conferencias en los diversos mandos navales.
</t>
    </r>
    <r>
      <rPr>
        <b/>
        <sz val="10"/>
        <rFont val="Soberana Sans"/>
        <family val="2"/>
      </rPr>
      <t>UR:</t>
    </r>
    <r>
      <rPr>
        <sz val="10"/>
        <rFont val="Soberana Sans"/>
        <family val="2"/>
      </rPr>
      <t xml:space="preserve"> 114
Durante el cuarto trimestre del presente año se llevó a cabo la exhibición de la muestra artística sensorial denominada El Ciclón de la Violencia, asistiendo 1,209 mujeres y 1,000 hombres dando un total de 2,209 elementos sensibilizados superando en un 10.45 % la meta anual programada de 2,000 elementos a sensibilizar durante al año 2017.</t>
    </r>
  </si>
  <si>
    <r>
      <t>Acciones realizadas en el periodo
UR:</t>
    </r>
    <r>
      <rPr>
        <sz val="10"/>
        <rFont val="Soberana Sans"/>
        <family val="2"/>
      </rPr>
      <t xml:space="preserve"> 114
Durante el cuarto trimestre del presente año, se distribuyeron en el área metropolitana a personal adscrito a las 79 Direcciones Generales, Direcciones Generales Adjuntas, Unidades y Establecimientos Navales del área metropolitana 5,000 artículos, que sumados a los 22,000 distribuidos anteriormente hacen un total de 27,000 artículos de difusión en materia de Igualdad de Género (libretas con forro de vinipiel con contenido relativo a la Igualdad de Género y la Eliminación de la Violencia contra las Mujeres y las niñas, fotobotones conmemorativos al 25 de noviembre Día Internacional para la Eliminación de la Violencia contra la Mujer, paraguas y mouse pad, beneficiando a 3,500 mujeres (6,900 distribuido anteriormente) y 1,500 hombres (15,100 distribuido anteriormente), superando en un 22.72%, la meta anual programada 22,000 de artículos de difusión distribuidos al personal naval en el 2017.
</t>
    </r>
    <r>
      <rPr>
        <b/>
        <sz val="10"/>
        <rFont val="Soberana Sans"/>
        <family val="2"/>
      </rPr>
      <t>UR:</t>
    </r>
    <r>
      <rPr>
        <sz val="10"/>
        <rFont val="Soberana Sans"/>
        <family val="2"/>
      </rPr>
      <t xml:space="preserve"> 114
Durante el cuarto trimestre del presente año, se capacitó a un total de 1,326 elementos (1,006 mujeres y 320 hombres), que sumados a los 6,902 (2,617 mujeres y 4,285 hombres capacitados  anteriormente) hacen un total de 8,228 elementos navales capacitados adscritos a los diversos Mandos navales y Área Metropolitana, a través de 18 conferencias y un foro, superando con ello en un 64.56 % la meta anual programada de 5,000 elementos a capacitar en materia de igualdad de género para el año 2017.
</t>
    </r>
    <r>
      <rPr>
        <b/>
        <sz val="10"/>
        <rFont val="Soberana Sans"/>
        <family val="2"/>
      </rPr>
      <t>UR:</t>
    </r>
    <r>
      <rPr>
        <sz val="10"/>
        <rFont val="Soberana Sans"/>
        <family val="2"/>
      </rPr>
      <t xml:space="preserve"> 114
Durante el cuarto trimestre del presente año y en el marco de la conmemoración del 25 de noviembre Día Internacional para la Eliminación de la Violencia contra la Mujer se llevó a cabo la exhibición de la muestra artística sensorial denominada El Ciclón de la Violencia, el cual aborda la temática de la violencia doméstica asistiendo 1,209 mujeres y 1,000 hombres dando un total de 2,209 elementos sensibilizados superando en un 10.45 % la meta anual programada de 2,000 elementos a sensibilizar durante el año 2017.    </t>
    </r>
  </si>
  <si>
    <t>7.02</t>
  </si>
  <si>
    <t>7.14</t>
  </si>
  <si>
    <t>UR: 114</t>
  </si>
  <si>
    <t>7.0</t>
  </si>
  <si>
    <t>110.45</t>
  </si>
  <si>
    <t>2,000.00</t>
  </si>
  <si>
    <t>114</t>
  </si>
  <si>
    <t>Porcentaje de personal desagregado por sexo, concientizado y sensibilizado en materia de igualdad de género y no violencia contra las mujeres, a través de la estimulación sensorial</t>
  </si>
  <si>
    <t>122.72</t>
  </si>
  <si>
    <t>22,000.00</t>
  </si>
  <si>
    <t>Porcentaje de material informativo relativo a la igualdad de género en la SEMAR, adquirido y difundido a personal naval (mujeres y Hombres).</t>
  </si>
  <si>
    <t>164.56</t>
  </si>
  <si>
    <t>5,000.00</t>
  </si>
  <si>
    <t>Porcentaje de personal naval desagregado por sexo, capacitados en materia de igualdad de género de forma presencial.</t>
  </si>
  <si>
    <t xml:space="preserve"> Secretaria de Marina </t>
  </si>
  <si>
    <t>20885</t>
  </si>
  <si>
    <t>13017</t>
  </si>
  <si>
    <t>14300</t>
  </si>
  <si>
    <t>14700</t>
  </si>
  <si>
    <t>Sistema Educativo naval y programa de becas</t>
  </si>
  <si>
    <t>A006</t>
  </si>
  <si>
    <t>Marina</t>
  </si>
  <si>
    <t>13</t>
  </si>
  <si>
    <r>
      <t>Acciones de mejora para el siguiente periodo
UR:</t>
    </r>
    <r>
      <rPr>
        <sz val="10"/>
        <rFont val="Soberana Sans"/>
        <family val="2"/>
      </rPr>
      <t xml:space="preserve"> 310
Sin información</t>
    </r>
  </si>
  <si>
    <r>
      <t>Justificación de diferencia de avances con respecto a las metas programadas
UR:</t>
    </r>
    <r>
      <rPr>
        <sz val="10"/>
        <rFont val="Soberana Sans"/>
        <family val="2"/>
      </rPr>
      <t xml:space="preserve"> 310
Se presentó un mayor número de buscadoras de empleo en las oficinas del Servicio Nacional de Empleo, lo cual permitió cumplir con la meta programada.</t>
    </r>
  </si>
  <si>
    <r>
      <t>Acciones realizadas en el periodo
UR:</t>
    </r>
    <r>
      <rPr>
        <sz val="10"/>
        <rFont val="Soberana Sans"/>
        <family val="2"/>
      </rPr>
      <t xml:space="preserve"> 310
La Coordinación General del Servicio Nacional de Empleo (SNE), opera políticas activas para promover el acceso al empleo u ocupación productiva de mujeres y hombres buscadoras y buscadores de empleo. Al cuarto trimestre de 2017, el SNE, atendió un total de 100,624 buscadoras de empleo y logró colocar a 82,100 mujeres en un empleo.</t>
    </r>
  </si>
  <si>
    <t>208.97</t>
  </si>
  <si>
    <t>326.3</t>
  </si>
  <si>
    <t>78.94</t>
  </si>
  <si>
    <t>67.60</t>
  </si>
  <si>
    <t>Porcentaje de mujeres buscadoras de empleo apoyadas con políticas activas de mercado laboral</t>
  </si>
  <si>
    <t xml:space="preserve"> Secretaria de Trabajo y Previsión Social </t>
  </si>
  <si>
    <t>(Coordinación General del Servicio Nacional de Empleo)</t>
  </si>
  <si>
    <t>Programa de Apoyo al Empleo (PAE)</t>
  </si>
  <si>
    <t>S043</t>
  </si>
  <si>
    <t>Trabajo y Previsión Social</t>
  </si>
  <si>
    <t>14</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</si>
  <si>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presente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</si>
  <si>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Soberana Sans"/>
        <family val="2"/>
      </rPr>
      <t xml:space="preserve"> A00
Los resultados obtenidos responden a variables cuyo comportamiento es sensible a los derechos que se reclaman, a los motivos de conflicto que se derivan en el mercado laboral y a las coyunturas específicas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</si>
  <si>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tercer trimestre del ejercicio 2017, la PROFEDET, en su primer nivel de atención denominado ?servicios iniciados?, atendió un total de 129,576 servicios de procuración de justicia laboral. Del total de servicios atendidos 58,494 estuvieron asociados a la atención de las quejas y solicitudes relacionadas con la mujer trabajadora (45.1%).    En su segundo nivel de atención denominado ?servicios concluidos? éste Órgano Desconcentrado mostró capacidad para terminar 136,135 servicios de procuración de justicia laboral. Del total de servicios concluidos 61,823 fueron acciones relacionadas a la mujer trabajadora.     Por otra parte, la PROFEDET a través del Centro de Contacto Telefónico, atendió un total de 111,829 llamadas. Al cierre del trimestre el servicio de orientación telefónica con Enfoque de Género en términos absolutos acumuló 39,122 servicios asociados al género femenino que significan el 46.4% del total de las llamadas registradas.</t>
    </r>
  </si>
  <si>
    <t>27.40</t>
  </si>
  <si>
    <t>27.4</t>
  </si>
  <si>
    <t>UR: A00</t>
  </si>
  <si>
    <t>26.5</t>
  </si>
  <si>
    <t>100.60</t>
  </si>
  <si>
    <t>80,000.00</t>
  </si>
  <si>
    <t>A00</t>
  </si>
  <si>
    <t>Porcentaje de mujeres trabajadoras y beneficiarias con servicios concluidos de procuración de justicia laboral.</t>
  </si>
  <si>
    <t xml:space="preserve"> A00- Procuraduría Federal de la Defensa del Trabajo </t>
  </si>
  <si>
    <t>(Procuraduría Federal de la Defensa del Trabajo)</t>
  </si>
  <si>
    <t>Procuración de justicia laboral</t>
  </si>
  <si>
    <r>
      <t>Acciones de mejora para el siguiente periodo
UR:</t>
    </r>
    <r>
      <rPr>
        <sz val="10"/>
        <rFont val="Soberana Sans"/>
        <family val="2"/>
      </rPr>
      <t xml:space="preserve"> 410
Fortalecer la coordinación al interior de la Secretaría a través de las Delegaciones Federales del Trabajo y el personal de Enlaces de la Subsecretaría de Inclusión Laboral.</t>
    </r>
  </si>
  <si>
    <r>
      <t>Justificación de diferencia de avances con respecto a las metas programadas
UR:</t>
    </r>
    <r>
      <rPr>
        <sz val="10"/>
        <rFont val="Soberana Sans"/>
        <family val="2"/>
      </rPr>
      <t xml:space="preserve"> 410
Al cierre del año con los indicadores para las acciones 153, 154 y 155 se han atendido a un total de 141,227 personas, los cuales laboran en los centros de trabajo atendidos.</t>
    </r>
  </si>
  <si>
    <r>
      <t>Acciones realizadas en el periodo
UR:</t>
    </r>
    <r>
      <rPr>
        <sz val="10"/>
        <rFont val="Soberana Sans"/>
        <family val="2"/>
      </rPr>
      <t xml:space="preserve"> 410
206 Acciones Institucionales para impulsar el Convenio 189 de la OIT.    Durante el cuarto trimestre se elaboraron 34 infografías (32 estatales y 2 nacionales) que integran la serie: Cifras de Empleo, Informalidad y Seguridad Social.    Al cierre del año se elaboraron 136 infografías (128 estatales y 8 nacionales) con cifras de Empleo, Informalidad y Seguridad Social; y cuatro infografías sobre Trabajo Doméstico.;  153 Evaluaciones con fines de certificación de competencias laborales de Jornaleras y Jornaleros Agrícolas:     Se inició con la evaluación para la certificación de 900 personas.  ;  155 Promoción de las buenas prácticas laborales en materia de inclusión, igualdad, combate a la violencia laboral y conciliación trabajo familia.    Se realizaron 277 acciones de difusión y asesoría dirigidas a empresas, organizaciones e instituciones públicas y privadas en el país, en materia de mejores prácticas laborales, así como para la certificación de la Norma Mexicana NMX-R-025-SCFI-2015;  154 Promoción de la Inclusión Laboral de mujeres y hombres en situación de vulnerabilidad.     En el marco del Sistema para el Control y Seguimiento de la Red Nacional de Vinculación Laboral, se tuvo la participación de 54 organizaciones en 22 entidades federativas.    En materia de atención a personas en situación de vulnerabilidad, se apoyó a 2,269 personas. Por lo que en 2017 se atendió a un total de 13, 310 personas en situación de vulnerabilidad.    Al cierre del ejercicio 2017 se puede decir que se trabajó en casi todos los estados del país y se contó con la participación de 138 organizaciones.  </t>
    </r>
  </si>
  <si>
    <t>24.33</t>
  </si>
  <si>
    <t>26.74</t>
  </si>
  <si>
    <t>UR: 410</t>
  </si>
  <si>
    <t>20.7</t>
  </si>
  <si>
    <t>410</t>
  </si>
  <si>
    <t>Porcentaje de eventos de fomento y promoción</t>
  </si>
  <si>
    <t>Porcentaje de Grupos de trabajo para  impulsar el convenio 189 de la OIT  (Convenio 189)</t>
  </si>
  <si>
    <t>141,227.00</t>
  </si>
  <si>
    <t>330,000.00</t>
  </si>
  <si>
    <t>Personas</t>
  </si>
  <si>
    <t>Número de hombres y mujeres beneficiados por buenas prácticas de inclusión laboral</t>
  </si>
  <si>
    <t>Se refiere  al porcentaje de certificaciones obtenidas con respecto a la totalidad de evaluaciones realizadas</t>
  </si>
  <si>
    <t>Porcentaje de evaluaciones con fines de certificación  de la competencia laboral en estándares de competencia publicados en el Diario Oficial de la Federación aplicadas a personas en situación de vulnerabilidad</t>
  </si>
  <si>
    <t>(Dirección General de Inclusión Laboral y Trabajo de Menores)</t>
  </si>
  <si>
    <t>Ejecuciónde los programas y acciones de la Política Laboral</t>
  </si>
  <si>
    <t>E003</t>
  </si>
  <si>
    <r>
      <t>Acciones de mejora para el siguiente periodo
UR:</t>
    </r>
    <r>
      <rPr>
        <sz val="10"/>
        <rFont val="Soberana Sans"/>
        <family val="2"/>
      </rPr>
      <t xml:space="preserve"> 410
Sin información</t>
    </r>
  </si>
  <si>
    <r>
      <t>Justificación de diferencia de avances con respecto a las metas programadas
UR:</t>
    </r>
    <r>
      <rPr>
        <sz val="10"/>
        <rFont val="Soberana Sans"/>
        <family val="2"/>
      </rPr>
      <t xml:space="preserve"> 410
Sin información</t>
    </r>
  </si>
  <si>
    <r>
      <t>Acciones realizadas en el periodo
UR:</t>
    </r>
    <r>
      <rPr>
        <sz val="10"/>
        <rFont val="Soberana Sans"/>
        <family val="2"/>
      </rPr>
      <t xml:space="preserve"> 410
Inclusión de los principios de igualdad derechos humanos y no discriminación en las reglas de operación 2018  Fortalecimiento de las capacidades de las y los servidores públicos de la SEDATU en el diseño, seguimiento y evaluación  de reglas de operación, indicadores y presupuesto con perspectiva de género, que contribuyan a la transversalidad e institucionalización de la perspectiva de género.  Reuniones con las diferentes áreas para generar el mecanismo adecuado (conforme a las funciones competentes) para avanzar en el proceso de transversalización de la perspectiva de género.   Se realizaron reuniones de trabajo con la SDUyV y CONAVI.  Asimismo con la Comisión Nacional de Seguridad y la Secretaría Ejecutiva del Sistema de Protección de Niñas, Niños y Adolescentes, y el Fondo de las Naciones Unidas para la Infancia a fin de fortalecer las Reglas de Operación con el enfoque de los derechos de las niñas, niños y adolescentes.   También se sostuvo reuniones con el BID y los diferentes estados donde se aplicara el modelo Ciudad de las Mujeres (vertiente y modalidad del Programa de Infraestructura) que contribuye la inclusión de la perspectiva de género en las políticas públicas de SEDATU con la finalidad de reducir los diferentes tipos de violencia que sufren las mujeres en la Ciudad y al interior de su vivienda, favorecer la movilidad en espacios públicos así  como la apropiación de los mismos y generar procesos participativos e inclusivos que empoderen a las mujeres en sus territorios, calles, espacios de recreación, servicios y transportes para la conformación de entornos seguros de convivencia familiar y social.   Mejora del clima laboral con perspectiva de género, mediante talleres en materia de igualdad de género, y en las necesidades básicas de capacitación del personal </t>
    </r>
  </si>
  <si>
    <t>3.15</t>
  </si>
  <si>
    <t>3.18</t>
  </si>
  <si>
    <t>Porcentaje de Mujeres y hombres capacitadas/os y certificadas/os en materia de igualdad de género de la SEDATU</t>
  </si>
  <si>
    <t xml:space="preserve">Porcentaje de programas con reglas de operación de la SEDATU que incorporan la perspectiva de género </t>
  </si>
  <si>
    <t xml:space="preserve"> Secretaria de Desarrollo Agrario, Territorial y Urbano </t>
  </si>
  <si>
    <t>(Dirección General de Programación y Presupuestación)</t>
  </si>
  <si>
    <t>3.1</t>
  </si>
  <si>
    <t>Desarrollo Agrario, Territorial y Urbano</t>
  </si>
  <si>
    <t>15</t>
  </si>
  <si>
    <r>
      <t>Acciones de mejora para el siguiente periodo
UR:</t>
    </r>
    <r>
      <rPr>
        <sz val="10"/>
        <rFont val="Soberana Sans"/>
        <family val="2"/>
      </rPr>
      <t xml:space="preserve"> QCW
Los recursos del Programa disminuyeron derivado de un ajuste presupuestal aplicado por la Secretaría de Hacienda y Crédito Público que afecta al tercer y cuarto trimestres del año en curso, situación que obliga a un mayor aprovechamiento de estos y gestión de acciones enfocadas a grupos vulnerables, como son mujeres y jóvenes, por lo que se han privilegiado a las viviendas ubicadas dentro de los perímetros de contención urbana U1, U2, y U3. Con lo anterior, se busca propiciar un crecimiento urbano sustentable con accesos a servicios urbanos y empleos por parte de la población beneficiaria del Programa.     Cabe señalar que, debido a que el programa opera en razón de la demanda de financiamientos para alguna solución habitacional y a que esta se centra principalmente en la adquisición de vivienda, las cuales a su vez son presentadas en su mayoría por hombres; durante el ejercicio fiscal 2017 se recibieron mayores solicitudes por parte de este género, en virtud del cumplimiento de los requisitos establecidos en la Reglas de Operación, sin embargo, la CONAVI mantiene su compromiso de disminuir la desigualdad entre hombres y mujeres, por lo cual se han diseñado estrategias y programas que permitan equilibrar el porcentaje de hombres y mujeres que reciben un subsidio federal para la vivienda.     Por lo anterior, es importante reforzar aquéllas acciones afirmativas que permitan a las mujeres un mayor acceso al financiamiento, sobre todo aquéllas que se encuentran en situación de vulnerabilidad.  </t>
    </r>
  </si>
  <si>
    <r>
      <t>Justificación de diferencia de avances con respecto a las metas programadas
UR:</t>
    </r>
    <r>
      <rPr>
        <sz val="10"/>
        <rFont val="Soberana Sans"/>
        <family val="2"/>
      </rPr>
      <t xml:space="preserve"> QCW
Más allá del seguimiento puntual del presupuesto del Anexo 13 del PEF, para el ejercicio fiscal 2017, la CONAVI reitera y mantiene su compromiso con la equidad de género al contar en la Matriz de Indicadores para Resultados (MIR) del Programa S177, con un indicador de nivel componente que mide el porcentaje de mujeres que recibieron subsidio, respecto a la población total atendida por el Programa acumulado hasta el trimestre del ejercicio fiscal en curso, estableciendo una meta anual del 44% del total de los subsidios otorgados por el Programa. Al cierre del trimestre que se reporta, en dicho indicador se observa que las beneficiarias de subsidio federal representan el 48.58% del total de los beneficiarios de subsidios otorgados en el período, es decir, 9.4% más beneficiarias de la meta programada.     Considerando el resultado obtenido en el trimestre anterior y a partir de la reducción presupuestal que ha observado el Programa, se ha buscado mantener la dinámica en la modalidad de autoproducción de vivienda ya que dicho ajuste ha impactado en las metas previstas para la modalidad de adquisición de vivienda. Lo anterior implica un mayor número de subsidios para mujeres, respecto al trimestre anterior.  </t>
    </r>
  </si>
  <si>
    <r>
      <t>Acciones realizadas en el periodo
UR:</t>
    </r>
    <r>
      <rPr>
        <sz val="10"/>
        <rFont val="Soberana Sans"/>
        <family val="2"/>
      </rPr>
      <t xml:space="preserve"> QCW
Derivado de las nuevas directrices de la Política Nacional de Vivienda, la CONAVI publicó en el mes de febrero de 2017, la modificación a las Reglas de Operación para el presente ejercicio fiscal, en las cuales se consideraron los cambios en los valores y criterios para el otorgamiento de subsidios, con el propósito de otorgar un mayor número de subsidios a personas de menores ingresos. Lo anterior tiene como resultado una mayor cobertura en el número de subsidios, principalmente bajo la modalidad de adquisición de vivienda nueva.    Para asegurar el acceso equitativo al Programa, las Reglas de Operación establecen los criterios de asignación de los recursos del mismo de conformidad a lo siguiente:    a. Asignación por entidad federativa, organismos nacionales de vivienda, organismos estatales y municipales de vivienda; y por Entidad Ejecutora.  b. Asignación por modalidades.  c. Esquema de coparticipación con gobiernos estatales y municipales.  d. Priorización de los recursos del Programa para las distintas modalidades.    La Instancia Normativa asignará los recursos preferentemente de acuerdo al siguiente orden de priorización:    I. Soluciones habitacionales ubicadas en Desarrollos Certificados, NAMA Urbana y Polígonos PROCURHA.  II. Soluciones habitacionales que cumplan con los criterios NAMA de vivienda y/o los que los sustituyan y que sean publicados en la página de internet de la Instancia Normativa www.gob.mx/conavi  III. Apoyos a mujeres en situación de víctimas, mujeres jefas de familia, personas con capacidades diferentes; y jóvenes de conformidad con el criterio que al efecto ha emitido el Instituto Mexicano de la Juventud.  IV. Soluciones habitacionales ubicadas en el Perímetro de Contención Urbana U1.</t>
    </r>
  </si>
  <si>
    <t>752.18</t>
  </si>
  <si>
    <t>UR: QCW</t>
  </si>
  <si>
    <t>1028.36</t>
  </si>
  <si>
    <t>0.25</t>
  </si>
  <si>
    <t>0.20</t>
  </si>
  <si>
    <t>QCW</t>
  </si>
  <si>
    <t xml:space="preserve">Porcentaje de mujeres que recibieron subsidio para lote con servicios, respecto al total de subsidios programados para mujeres al cierre del ejercicio fiscal en curso. </t>
  </si>
  <si>
    <t>20.08</t>
  </si>
  <si>
    <t>17.67</t>
  </si>
  <si>
    <t>Porcentaje de mujeres que recibieron subsidio para autoproducción, respecto al total de subsidios programados para mujeres al cierre del ejercicio fiscal en curso.</t>
  </si>
  <si>
    <t>4.56</t>
  </si>
  <si>
    <t>5.94</t>
  </si>
  <si>
    <t>5.90</t>
  </si>
  <si>
    <t>Porcentaje de mujeres que recibieron subsidio para mejoramiento o ampliación, respecto al total de subsidios programados para mujeres al cierre  del ejercicio fiscal en curso.</t>
  </si>
  <si>
    <t>73.43</t>
  </si>
  <si>
    <t>67.37</t>
  </si>
  <si>
    <t>67.30</t>
  </si>
  <si>
    <t>Porcentaje de mujeres que recibieron subsidio para adquisición de vivienda nueva o usada, respecto al total de subsidios programados para mujeres al cierre del ejercicio fiscal en curso.</t>
  </si>
  <si>
    <t xml:space="preserve"> QCW- Comisión Nacional de Vivienda </t>
  </si>
  <si>
    <t>58374</t>
  </si>
  <si>
    <t>43323</t>
  </si>
  <si>
    <t>49941</t>
  </si>
  <si>
    <t>39240</t>
  </si>
  <si>
    <t>(Comisión Nacional de Vivienda)</t>
  </si>
  <si>
    <t>1028.3</t>
  </si>
  <si>
    <t>Programa de acceso al financiamiento para soluciones habitacionales</t>
  </si>
  <si>
    <t>S177</t>
  </si>
  <si>
    <r>
      <t>Acciones de mejora para el siguiente periodo
UR:</t>
    </r>
    <r>
      <rPr>
        <sz val="10"/>
        <rFont val="Soberana Sans"/>
        <family val="2"/>
      </rPr>
      <t xml:space="preserve"> 512
No aplica.
</t>
    </r>
    <r>
      <rPr>
        <b/>
        <sz val="10"/>
        <rFont val="Soberana Sans"/>
        <family val="2"/>
      </rPr>
      <t>UR:</t>
    </r>
    <r>
      <rPr>
        <sz val="10"/>
        <rFont val="Soberana Sans"/>
        <family val="2"/>
      </rPr>
      <t xml:space="preserve"> 510
Infraestructura para el Hábitat.- Se consideraran los resultados obtenidos en este ejercicio fiscal, para implementar mecanismos de mejora en 2018.;  Infraestructura para el Hábitat.- Se consideraran los resultados obtenidos en este ejercicio fiscal, para implementar mecanismos de mejora en 2018</t>
    </r>
  </si>
  <si>
    <r>
      <t>Justificación de diferencia de avances con respecto a las metas programadas
UR:</t>
    </r>
    <r>
      <rPr>
        <sz val="10"/>
        <rFont val="Soberana Sans"/>
        <family val="2"/>
      </rPr>
      <t xml:space="preserve"> 512
La Vertiente Espacios Públicos y Participación Comunitaria (EPPC) en su modalidad Habilitación y Rescate de Espacios Públicos implementa acciones dirigidas a promover la igualdad entre mujeres y hombres en los proyectos donde se haya concluido la construcción, ampliación, habilitación o rehabilitación de los espacios públicos. Al cuarto trimestre la asistencia de las mujeres que tomaron los talleres y cursos dirigidos a promover la igualdad entre mujeres y hombres fue de 55.5%.
</t>
    </r>
    <r>
      <rPr>
        <b/>
        <sz val="10"/>
        <rFont val="Soberana Sans"/>
        <family val="2"/>
      </rPr>
      <t>UR:</t>
    </r>
    <r>
      <rPr>
        <sz val="10"/>
        <rFont val="Soberana Sans"/>
        <family val="2"/>
      </rPr>
      <t xml:space="preserve"> 510
Infraestructura para el Hábitat.- El avance de metas ha sido afectado por las siguientes situaciones que impactaron en el Programa de Infraestructura:  1.El presupuesto del Programa estuvo reservado por la Secretaría de hacienda y Crédito Público (SHCP) hasta el mes de agosto de dicho ejercicio, por lo que no se radicaron los recursos programados a las delegaciones para la operación del Programa.  2.El sismo del 07 de septiembre que afectó principalmente a los estados de Chiapas y Oaxaca obligó a la dependencia a verter los esfuerzos para la atención de la emergencia y   3.Derivado del sismo ocurrido el día 19 de septiembre de 2017 en la Ciudad de México, resultó materialmente imposible acceder a las instalaciones del inmueble en donde se constituye el domicilio oficial de la Secretaría de Desarrollo Agrario, Territorial y Urbano (SEDATU), por lo que atendiendo a la seguridad del público en general, servidores públicos y demás personal que labora en el inmueble, se ordenó el cierre pre;  Infraestructura para el Hábitat.- El avance de metas ha sido afectado por las siguientes situaciones que impactaron en el Programa de Infraestructura:    1. El presupuesto del Programa estuvo reservado por la Secretaría de hacienda y Crédito Público (SHCP) hasta el mes de agosto de dicho ejercicio, por lo que no se radicaron los recursos programados a las delegaciones para la operación del Programa.  2. El sismo del 07 de septiembre que afectó principalmente a los estados de Chiapas y Oaxaca obligó a la dependencia a verter los esfuerzos para la atención de la emergencia y   3. Derivado del sismo ocurrido el día 19 de septiembre de 2017 en la Ciudad de México, resultó materialmente imposible acceder a las instalaciones del inmueble en donde se constituye el domicilio oficial de la Secretaría de Desarrollo Agrario, Territorial y Urbano (SEDATU), por lo que atendiendo a la seguridad del público en general, servidores públicos y demás personal que labora en el inmueble, se ordenó el cierre preventivo de la dependencia; hecho que se corrobora con la publicación oficial del ?ACUERDO por el que se declara la suspensión de labores hasta nuevo aviso, en la Secretaría de Desarrollo Agrario, Territorial y Urbano, únicamente en los inmuebles que se indican?.</t>
    </r>
  </si>
  <si>
    <r>
      <t>Acciones realizadas en el periodo
UR:</t>
    </r>
    <r>
      <rPr>
        <sz val="10"/>
        <rFont val="Soberana Sans"/>
        <family val="2"/>
      </rPr>
      <t xml:space="preserve"> 512
Al cuarto trimestre de 2017, se han realizado 343 acciones en 11 espacios públicos en las ciudades de: Ecatepec, Estado de México; Tonalá, Jalisco; Acapulco, Guerrero; Tepic, Nayarit; Monterrey, Nuevo León; y San Pedro Cholula, Puebla, entre las que destacan las deportivas, recreativas, culturales, cursos y talleres para el proceso de activación del espacio público y de formación de capacidades, entre otros; en beneficio de cerca de 17 mil personas. Con el objetivo de fortalecer la apropiación, el uso, cuidado y mantenimiento del espacio público se implementaron talleres en las siguientes temáticas:  ? Organización comunitaria y gestión del espacio público.  ? Resolución pacífica de conflictos.  ? La mujer en el espacio público.  ? El derecho de todos al parque.
</t>
    </r>
    <r>
      <rPr>
        <b/>
        <sz val="10"/>
        <rFont val="Soberana Sans"/>
        <family val="2"/>
      </rPr>
      <t>UR:</t>
    </r>
    <r>
      <rPr>
        <sz val="10"/>
        <rFont val="Soberana Sans"/>
        <family val="2"/>
      </rPr>
      <t xml:space="preserve"> 510
Infraestructura para el Hábitat.- Se ha recibido una propuesta de inversión por $5.4 millones de pesos de aportación federal para la ejecución de 387 proyectos de la Modalidad de Desarrollo Comunitario que se proyecta beneficien a  8,196 mujeres y 4,530 hombres, para un total estimado de  personas 12,726.   Entre estos proyectos destacanlos referentes a: Prevención de la Violencia, Promoción de los Derechos  Ciudadanos y No Discriminación, Promoción de la Equidad de Género, Desarrollo de Capacidades y Habilidades para el Trabajo, Salud Nutricional y Actividades Artísticas, Culturales y Deportivas. ;  Infraestructura para el Hábitat.- El Programa de Infraestructura a través de sus vertientes Mejoramiento de la Vivienda e Infraestructura para el Hábitat promueve la igualdad entre hombres y mujeres, través de la construcción de cuartos adicionales, entrega de estufas ecológicas, acciones para el desarrollo comunitario, obras para la movilidad segura y el apoyo a Centros de Desarrollo Comunitario.</t>
    </r>
  </si>
  <si>
    <t>35.96</t>
  </si>
  <si>
    <t>UR: 512</t>
  </si>
  <si>
    <t>23.98</t>
  </si>
  <si>
    <t>209.86</t>
  </si>
  <si>
    <t>214.47</t>
  </si>
  <si>
    <t>UR: 510</t>
  </si>
  <si>
    <t>373.55</t>
  </si>
  <si>
    <t>55.56</t>
  </si>
  <si>
    <t>512</t>
  </si>
  <si>
    <t>Porcentaje de mujeres asistentes a los talleres y cursos dirigidos apromover la igualdad entre mujeres y hombres</t>
  </si>
  <si>
    <t>127.50</t>
  </si>
  <si>
    <t>84.29</t>
  </si>
  <si>
    <t>84.20</t>
  </si>
  <si>
    <t>510</t>
  </si>
  <si>
    <t>Porcentaje de obras y acciones que promueven la igualdad entrehombres y mujeres.</t>
  </si>
  <si>
    <t>61.90</t>
  </si>
  <si>
    <t>Porcentaje de mujeres asistentes a los talleres y cursos dirigidos a promover la igualdad entre hombres y mujeres.</t>
  </si>
  <si>
    <t xml:space="preserve"> El programa de Infraestructura busca contribuir a mejorar la disponibilidad de la infraestructura básica, complementaria y equipamiento, imagen, entorno, ampliación y mejoramiento de la vivienda, y con ello a las condiciones de habitabilidad de los hogares que se encuentran asentados en las Zonas de Actuación del Programa.   </t>
  </si>
  <si>
    <t>(Dirección General de Rescate de Espacios Públicos)</t>
  </si>
  <si>
    <t>(Unidad de Programas de Apoyo a la Infraestructura y Servicios)</t>
  </si>
  <si>
    <t>397.5</t>
  </si>
  <si>
    <t>Programa de Infraestructura</t>
  </si>
  <si>
    <t>S273</t>
  </si>
  <si>
    <r>
      <t>Acciones de mejora para el siguiente periodo
UR:</t>
    </r>
    <r>
      <rPr>
        <sz val="10"/>
        <rFont val="Soberana Sans"/>
        <family val="2"/>
      </rPr>
      <t xml:space="preserve"> QIQ
Se superaron las metas del trimestre, ya que el Programa recibió 5 ampliaciones liquidas a su presupuesto lo que permitió dar atención a un número mayor de mujeres jefas de familia en la modalidad de vivienda nueva, ampliación y mejoramiento al cierre de cuenta publica se evaluara el rango de atención del programa en beneficio de mujeres jefas de familia</t>
    </r>
  </si>
  <si>
    <r>
      <t>Justificación de diferencia de avances con respecto a las metas programadas
UR:</t>
    </r>
    <r>
      <rPr>
        <sz val="10"/>
        <rFont val="Soberana Sans"/>
        <family val="2"/>
      </rPr>
      <t xml:space="preserve"> QIQ
Se superaron las metas del trimestre, ya que el Programa recibió 5 ampliaciones liquidas a su presupuesto lo que permitió dar atención a un número mayor de mujeres jefas de familia en la modalidad de vivienda nueva, ampliación y mejoramiento.   </t>
    </r>
  </si>
  <si>
    <r>
      <t>Acciones realizadas en el periodo
UR:</t>
    </r>
    <r>
      <rPr>
        <sz val="10"/>
        <rFont val="Soberana Sans"/>
        <family val="2"/>
      </rPr>
      <t xml:space="preserve"> QIQ
Para el cuarto trimestre 2017, se han otorgado un total de 67,537 subsidios para acciones de vivienda a favor de mujeres jefas de familia por un monto de $1,357 millones 697 mil 462 pesos;     171 Otorgar subsidios a mujeres jefas del hogar en la modalidad de Unidad Básica de Vivienda.    Para el cuarto trimestre 2017, se han otorgado un total de 2,246 subsidios para acciones de Unidad Básica de Vivienda a favor de mujeres jefas de familia por un monto de $149 millones 036  mil 649 pesos;     172 Otorgar subsidios a mujeres jefas del hogar en la modalidad de ampliación y mejoramiento    Para el cuarto trimestre 2017, se han otorgado un total de 65,291 subsidios para acciones de ampliación y mejoramiento de Vivienda a favor de mujeres jefas de familia por un monto de $1,208 millones 660  mil 813 pesos. Adicionalmente de que se atendieron a 38,864 hombres jefes de familia por un monto de $ 801 millones 830 mil 673 pesos.</t>
    </r>
  </si>
  <si>
    <t>UR: QIQ</t>
  </si>
  <si>
    <t>964.0</t>
  </si>
  <si>
    <t>61.08</t>
  </si>
  <si>
    <t>47.91</t>
  </si>
  <si>
    <t>22,926.00</t>
  </si>
  <si>
    <t>QIQ</t>
  </si>
  <si>
    <t>Ampliaciones y Mejoramientos de vivienda otorgados a mujeres jefas de familia por el Programa de Apoyo a la Vivienda</t>
  </si>
  <si>
    <t>2.10</t>
  </si>
  <si>
    <t>2.09</t>
  </si>
  <si>
    <t>1,002.00</t>
  </si>
  <si>
    <t>Viviendas nuevas otorgadas a mujeres jefas de familia por el Programa de Apoyo a la Vivienda</t>
  </si>
  <si>
    <t xml:space="preserve"> QIQ- Fideicomiso Fondo Nacional de Habitaciones Populares </t>
  </si>
  <si>
    <t>(Fideicomiso Fondo Nacional de Habitaciones Populares)</t>
  </si>
  <si>
    <t>Programa de Apoyo a la Vivienda</t>
  </si>
  <si>
    <t>S274</t>
  </si>
  <si>
    <r>
      <t>Acciones de mejora para el siguiente periodo
UR:</t>
    </r>
    <r>
      <rPr>
        <sz val="10"/>
        <rFont val="Soberana Sans"/>
        <family val="2"/>
      </rPr>
      <t xml:space="preserve"> 116
Continuar con la sensibilización y capacitación del tema en 2018.</t>
    </r>
  </si>
  <si>
    <r>
      <t>Justificación de diferencia de avances con respecto a las metas programadas
UR:</t>
    </r>
    <r>
      <rPr>
        <sz val="10"/>
        <rFont val="Soberana Sans"/>
        <family val="2"/>
      </rPr>
      <t xml:space="preserve"> 116
Se realizaron dos actividades más debido a que se habían contabilizado los Talleres a Delegaciones como un sólo proceso. </t>
    </r>
  </si>
  <si>
    <r>
      <t>Acciones realizadas en el periodo
UR:</t>
    </r>
    <r>
      <rPr>
        <sz val="10"/>
        <rFont val="Soberana Sans"/>
        <family val="2"/>
      </rPr>
      <t xml:space="preserve"> 116
Se anexa en documentos asociados el listado con las 15 acciones, dado que en este espacio se rebasa el límite de caracteres permitidos. </t>
    </r>
  </si>
  <si>
    <t>1.16</t>
  </si>
  <si>
    <t>1.19</t>
  </si>
  <si>
    <t>0.66</t>
  </si>
  <si>
    <t>115.00</t>
  </si>
  <si>
    <t xml:space="preserve">Porcentaje de acciones realizadas para transversalizar la perspectiva de género, la igualdad laboral y la no discriminación en la SEMARNAT. </t>
  </si>
  <si>
    <t xml:space="preserve"> Secretaria de Medio Ambiente y Recursos Naturales </t>
  </si>
  <si>
    <t>(Unidad Coordinadora de Participación Social y Transparencia)</t>
  </si>
  <si>
    <t>0.6</t>
  </si>
  <si>
    <t>Planeación, Dirección yEvaluación Ambiental</t>
  </si>
  <si>
    <t>P002</t>
  </si>
  <si>
    <t>Medio Ambiente y Recursos Naturales</t>
  </si>
  <si>
    <t>16</t>
  </si>
  <si>
    <r>
      <t>Acciones de mejora para el siguiente periodo
UR:</t>
    </r>
    <r>
      <rPr>
        <sz val="10"/>
        <rFont val="Soberana Sans"/>
        <family val="2"/>
      </rPr>
      <t xml:space="preserve"> F00
Sin acciones.</t>
    </r>
  </si>
  <si>
    <r>
      <t>Justificación de diferencia de avances con respecto a las metas programadas
UR:</t>
    </r>
    <r>
      <rPr>
        <sz val="10"/>
        <rFont val="Soberana Sans"/>
        <family val="2"/>
      </rPr>
      <t xml:space="preserve"> F00
Existen variaciones entre la meta programada y el avance, toda vez que, las acciones programadas del PROCODES se realizaron con base en un análisis del ejercicio fiscal 2016, aunado a que el PROCODES es un programa de convocatoria abierta y su ejecución depende del interés de la población objetivo para presentar solicitudes de subsidio, así mismo, una vez autorizadas pueden cancelarse. En cuanto a las Brigada de Contingencia Ambiental se ejecutan derivado de la necesidad de cubrir la presencia de incendios forestales, huracanes, rescate de aguadas o algún fenómeno natural.</t>
    </r>
  </si>
  <si>
    <r>
      <t>Acciones realizadas en el periodo
UR:</t>
    </r>
    <r>
      <rPr>
        <sz val="10"/>
        <rFont val="Soberana Sans"/>
        <family val="2"/>
      </rPr>
      <t xml:space="preserve"> F00
En 2017 se tuvo un monto total autorizado de 243.14 millones de pesos, de los cuales al mes de diciembre, se ejercieron 234.34 millones de pesos, con dichos recursos ejercidos se beneficiaron a un total de 30,512  personas, de las cuales 15,563 son mujeres (51.00%) y 14,949 son hombres, en 1,063 localidades de 363 municipios en 32 estados de la República Mexicana. La población indígena atendida es de 11,773 personas, que representa 38.58 % de la población beneficiada de manera directa. Dentro de la población indígena la participación de mujeres fue de 6,098. (51.79 %).</t>
    </r>
  </si>
  <si>
    <t>81.72</t>
  </si>
  <si>
    <t>UR: F00</t>
  </si>
  <si>
    <t>81.64</t>
  </si>
  <si>
    <t>48.83</t>
  </si>
  <si>
    <t>42.37</t>
  </si>
  <si>
    <t>42.30</t>
  </si>
  <si>
    <t>F00</t>
  </si>
  <si>
    <t>Porcentaje de mujeres que participan en la estructura de los Comités de Seguimiento del Programa de Conservación para el Desarrollo Sostenible.</t>
  </si>
  <si>
    <t>101.94</t>
  </si>
  <si>
    <t>89.54</t>
  </si>
  <si>
    <t>89.50</t>
  </si>
  <si>
    <t>Porcentaje de inversión del Programa de Conservación para el Desarrollo Sostenible en proyectos, cursos de capacitación y estudios técnicos, con participación de mujeres.</t>
  </si>
  <si>
    <t>51.34</t>
  </si>
  <si>
    <t>53.27</t>
  </si>
  <si>
    <t>53.20</t>
  </si>
  <si>
    <t>Porcentaje de mujeres que participación en proyectos para la conservación de los ecosistemas y su biodiversidad</t>
  </si>
  <si>
    <t>60.25</t>
  </si>
  <si>
    <t>53.06</t>
  </si>
  <si>
    <t>Porcentaje de mujeres que participan en cursos de capacitación que contribuyen a la conservación de los ecosistemas y su biodiversidad.</t>
  </si>
  <si>
    <t xml:space="preserve"> F00- Comisión Nacional de Áreas Naturales Protegidas </t>
  </si>
  <si>
    <t>(Comisión Nacional de Áreas Naturales Protegidas)</t>
  </si>
  <si>
    <t>81.6</t>
  </si>
  <si>
    <t>Programa de Conservación para el Desarrollo Sostenible</t>
  </si>
  <si>
    <t>S046</t>
  </si>
  <si>
    <r>
      <t>Acciones de mejora para el siguiente periodo
UR:</t>
    </r>
    <r>
      <rPr>
        <sz val="10"/>
        <rFont val="Soberana Sans"/>
        <family val="2"/>
      </rPr>
      <t xml:space="preserve"> 413
Hubo unidades ejecutoras que presentaron exclusivamente proyectos integrados en su totalidad por mujeres lo que permitió superar la meta.</t>
    </r>
  </si>
  <si>
    <r>
      <t>Justificación de diferencia de avances con respecto a las metas programadas
UR:</t>
    </r>
    <r>
      <rPr>
        <sz val="10"/>
        <rFont val="Soberana Sans"/>
        <family val="2"/>
      </rPr>
      <t xml:space="preserve"> 413
Al tercer trimestre se modificaron las metas a alcanzar debido a que parte del presupuesto se aplicó en obras de PET Inmediato con una duración en promedio menor a las otras obras, lo que permitió apoyar a más personas pero con un menor número de jornales cada uno.</t>
    </r>
  </si>
  <si>
    <r>
      <t>Acciones realizadas en el periodo
UR:</t>
    </r>
    <r>
      <rPr>
        <sz val="10"/>
        <rFont val="Soberana Sans"/>
        <family val="2"/>
      </rPr>
      <t xml:space="preserve"> 413
La DGPAIRS continuó validando proyectos y transfirió los recursos a las Unidades Ejecutaras quienes iniciaron la operación de los recursos. </t>
    </r>
  </si>
  <si>
    <t>49.00</t>
  </si>
  <si>
    <t>Porcentaje de Jornales pagados a beneficiarias</t>
  </si>
  <si>
    <t>Porcentaje de Participación de mujeres en proyectos aprobados</t>
  </si>
  <si>
    <t>(Dirección General de Política Ambiental e Integración Regional y Sectorial)</t>
  </si>
  <si>
    <t>131.4</t>
  </si>
  <si>
    <t>Programa de Empleo Temporal (PET)</t>
  </si>
  <si>
    <t>S071</t>
  </si>
  <si>
    <r>
      <t>Acciones de mejora para el siguiente periodo
UR:</t>
    </r>
    <r>
      <rPr>
        <sz val="10"/>
        <rFont val="Soberana Sans"/>
        <family val="2"/>
      </rPr>
      <t xml:space="preserve"> RHQ
Para el ejercicio fiscal 2018, se tiene programado dar continuidad a la asignación de apoyos para mujeres y con ello ir disminuyendo las brechas de género; durante el primer trimestre del 2018 se realiza el proceso de difusión y de asignación para los primeros apoyos del año, por lo que se  instruirá  a las 32 Gerencias Estatales de la CONAFOR a mantenerse al pendiente  para subir toda la información al sistema (SIGA II) de la Institución, en aras de cerrar la cuenta pública en tiempo y forma.</t>
    </r>
  </si>
  <si>
    <r>
      <t>Justificación de diferencia de avances con respecto a las metas programadas
UR:</t>
    </r>
    <r>
      <rPr>
        <sz val="10"/>
        <rFont val="Soberana Sans"/>
        <family val="2"/>
      </rPr>
      <t xml:space="preserve"> RHQ
La dinámica del proceso de recepción y seguimiento de los programas del PRONAFOR, así como sus características y calendarios de trabajo, reflejan los resultados observados en todo el ejercicio fiscal, lo que impide establecer un denominador fijo para el indicador.  Es importante señalar que las variaciones del denominador se explica por lo siguiente: durante el proceso de integración y diseño del indicador, tanto el numerador como el denominador son variables que no se conocen (están en función principalmente de la demanda de solicitudes de apoyo) por lo que se estiman con base al comportamiento histórico y las expectativas de esas variables.  Por lo tanto, el valor reportado corresponde al valor observado (real) ya que no tendría sentido medirlo con relación a los datos estimados. Por tal motivo el valor del denominador planeado es diferente al denominador observado (real).  </t>
    </r>
  </si>
  <si>
    <r>
      <t>Acciones realizadas en el periodo
UR:</t>
    </r>
    <r>
      <rPr>
        <sz val="10"/>
        <rFont val="Soberana Sans"/>
        <family val="2"/>
      </rPr>
      <t xml:space="preserve"> RHQ
Se logró asignar recursos a 1,317 apoyos solicitados por mujeres, lo que representa 32.04% con relación al total de apoyos previstos a asignar a personas físicas de 4,110 apoyos.   Es importante recalcar que el resultado alcanzado se refiere a la información disponible respecto de las mujeres con apoyos asignados al 11 de enero de 2018; en el cual con base al archivo anexo de Excel se refiere a lo asignado en las 32 entidades federativas en 645 Municipios.  Durante el cuarto trimestre de 2017 se terminó de asignar en su totalidad los apoyos;  por lo que se puede interpretar que se ha alcanzado la meta del número de apoyos previstos para el ejercicio fiscal 2017. Durante éste último trimestre se realizaron algunos desistimientos y cancelaciones de apoyos asignados durante los trimestres anteriores por lo que ésta situación se ve reflejada en el sistema (SIGA II) de la Institución. </t>
    </r>
  </si>
  <si>
    <t>81.82</t>
  </si>
  <si>
    <t>UR: RHQ</t>
  </si>
  <si>
    <t>77.35</t>
  </si>
  <si>
    <t>32.04</t>
  </si>
  <si>
    <t>25.23</t>
  </si>
  <si>
    <t>25.20</t>
  </si>
  <si>
    <t>RHQ</t>
  </si>
  <si>
    <t>Porcentaje de apoyos asignados a mujeres para acciones de conservación, restauración y aprovechamiento</t>
  </si>
  <si>
    <t xml:space="preserve"> RHQ- Comisión Nacional Forestal </t>
  </si>
  <si>
    <t>(Comisión Nacional Forestal)</t>
  </si>
  <si>
    <t>77.3</t>
  </si>
  <si>
    <t>Apoyos para el Desarrollo Forestal Sustentable</t>
  </si>
  <si>
    <t>S219</t>
  </si>
  <si>
    <r>
      <t>Acciones de mejora para el siguiente periodo
UR:</t>
    </r>
    <r>
      <rPr>
        <sz val="10"/>
        <rFont val="Soberana Sans"/>
        <family val="2"/>
      </rPr>
      <t xml:space="preserve"> 120
Conforme a lo previsto durante el periodo enero-diciembre, las actividades diarias desviaron la atención de los temas de igualdad de género hacia otras actividades, principalmente al cambio de prioridades de la Agencia de Investigación Criminal en función del panorama político y social que existe de cara al proceso de transición hacia la Fiscalía General. Para 2018 se trabajará en la consolidación de las nuevas actividades designadas a la Agencia de Investigación Criminal a través de los acuerdos A/076/2017, A/077/2017 y A/100/2017.
</t>
    </r>
    <r>
      <rPr>
        <b/>
        <sz val="10"/>
        <rFont val="Soberana Sans"/>
        <family val="2"/>
      </rPr>
      <t>UR:</t>
    </r>
    <r>
      <rPr>
        <sz val="10"/>
        <rFont val="Soberana Sans"/>
        <family val="2"/>
      </rPr>
      <t xml:space="preserve"> 601
La coordinación interinstitucional que se ha generado con diferentes áreas de la PGR y de manera interinstitucional se considera un área de oportunidad y ha permitido el desarrollo de un mayor número de actividades.</t>
    </r>
  </si>
  <si>
    <r>
      <t>Justificación de diferencia de avances con respecto a las metas programadas
UR:</t>
    </r>
    <r>
      <rPr>
        <sz val="10"/>
        <rFont val="Soberana Sans"/>
        <family val="2"/>
      </rPr>
      <t xml:space="preserve"> 120
En cuanto al indicador Porcentaje de actividades de capacitación con perspectiva de género realizadas en 2017, la variación observada en el indicador obedeció, principalmente, a la reprogramación de actividades de capacitación contempladas para el cuarto trimestre en razón de que se dio prioridad a temas relacionados al proyecto de profesionalización y articulación de la Agencia de Investigación Criminal con el objetivo de realizar la transición hacia la Fiscalía General, así como a la capacitación enfocada a la alta especialización.  Referente al indicador Porcentaje de mujeres integrantes de la Policía Federal Ministerial capacitadas en 2017, la variación en la meta obedeció principalmente al cambio de prioridades de la Agencia de Investigación Criminal en función del panorama político y social que existe de cara al proceso de transición hacia la Fiscalía General.   En el indicador Porcentaje de servidoras públicas operativas de la Policía Federal Ministerial con equipamiento táctico específico para mujeres en 2017, la variación obedeció al cumplimiento de la instrucción del Titular de equipar en su totalidad a todas las mujeres adscritas a esta Policía Federal Ministerial.   En cuanto al indicador Porcentaje de avance en el diseño de un documento para la prevención y atención a los casos de violencia de género ejercidos por personal policial, en 2017, la variación en el cumplimiento del indicador obedeció, principalmente, a la reorientación de esfuerzos para el desarrollo de otras actividades encaminadas a la transición a la Fiscalía General.
</t>
    </r>
    <r>
      <rPr>
        <b/>
        <sz val="10"/>
        <rFont val="Soberana Sans"/>
        <family val="2"/>
      </rPr>
      <t>UR:</t>
    </r>
    <r>
      <rPr>
        <sz val="10"/>
        <rFont val="Soberana Sans"/>
        <family val="2"/>
      </rPr>
      <t xml:space="preserve"> 601
Porcentaje de averiguaciones previas determinadas en materia de delitos de violencia contra las mujeres y trata de personas y Porcentaje de carpetas de investigación terminadas en materia de orden federal por delitos de violencia contra las mujeres y trata de personas: las variaciones se debieron a ajustes al Modelo de Gestión para la Operación del SJPPA y a la redistribución de los expedientes.  Porcentaje de actividades de capacitación y formación profesional realizadas: el comportamiento obedece al incrementó en el desarrollo de actividades académicas relacionadas con el SPPA.  Porcentaje reuniones de apoyo a la función ministerial: la variación se debió a que se intensificaron las actividades de coordinación con el Gobierno de los E.U.A.  Porcentaje de insumos de apoyo a la función ministerial entregados: se concluyó la elaboración del Protocolo Homologado y está en revisión de la Coordinación de Asesores de la SDHPDSC, en cuanto a los protocolos de investigación se realizaron trabajos para la adecuación de los contenidos al SPPA, la adecuación no concluyó debido a las cargas de trabajo.  Porcentaje de servicios proporcionados por el CAT de la FEVIMTRA: el comportamiento obedeció a la difusión que se dio a los servicios que brinda la Fiscalía, así como de las diversas pláticas que se brindaron en escuelas y otras instituciones públicas.  Porcentaje de reuniones relacionadas con la operación del Programa Alerta AMBER México atendidas: la variación se debió al acercamiento con las empresas Telefónica Movistar y AT T para analizar la posibilidad de colaborar en la búsqueda y localización de NNA por medio de la red de comunicación.  Porcentaje de alertas y prealertas activadas a nivel nacional: la variación obedeció a que se tuvo una colaboración más estrecha derivado de las mesas regionales realizadas durante el último semestre de 2016, en las que se estableció una mayor coordinación con las procuradurías y fiscalías estatales para la operación del Programa.</t>
    </r>
  </si>
  <si>
    <r>
      <t>Acciones realizadas en el periodo
UR:</t>
    </r>
    <r>
      <rPr>
        <sz val="10"/>
        <rFont val="Soberana Sans"/>
        <family val="2"/>
      </rPr>
      <t xml:space="preserve"> 120
En el indicador Porcentaje de actividades de capacitación con perspectiva de género realizadas en 2017, durante el periodo de enero a diciembre la Policía Federal Ministerial realizó un total de 7 actividades de capacitación con perspectiva de género, lo que representó el 2.8% respecto a las 248 actividades de capacitación realizadas en ese mismo periodo y 12.2 puntos porcentuales por debajo de la meta programada de 15.0%.    En cuanto al indicador Porcentaje de mujeres integrantes de la Policía Federal Ministerial capacitadas en 2017, se contó con la participación de 440 mujeres para los meses de enero a diciembre, lo que representa el 10.8% de los 4,091 elementos de la Policía Federal Ministerial capacitados, cifra menor en 9.2 puntos porcentuales, respecto a la meta programada de 20%.    Referente al indicador Porcentaje de servidoras públicas operativas de la Policía Federal Ministerial con equipamiento táctico específico para mujeres en 2017, la Policía Federal Ministerial concluyó el proceso de adquisición de material, así como la entrega de equipo táctico conforme al período del contrato actual, al cuarto trimestre se equipó a las 253 servidoras públicas operativas de la Policía Federal Ministerial, lo que representó el 100% del total de mujeres operativas de la Policía Federal Ministerial, cifra superior en 9.9 puntos porcentuales, a la meta anual de 90.1% .  En cuanto al indicador Porcentaje de avance en el diseño de un documento para la prevención y atención a los casos de violencia de género ejercidos por personal policial, en 2017, en el cuarto trimestre se logró un avance del 20%, alcanzando el 40% de avance de enero a diciembre, representando 40 puntos porcentuales por debajo de la meta programada del 80% para dicho período.
</t>
    </r>
    <r>
      <rPr>
        <b/>
        <sz val="10"/>
        <rFont val="Soberana Sans"/>
        <family val="2"/>
      </rPr>
      <t>UR:</t>
    </r>
    <r>
      <rPr>
        <sz val="10"/>
        <rFont val="Soberana Sans"/>
        <family val="2"/>
      </rPr>
      <t xml:space="preserve"> 601
Porcentaje de averiguaciones previas determinadas en materia de delitos de violencia contra las mujeres y trata de personas: se obtuvo el 16.5%, al despachar 89 averiguaciones previas de 539 en trámite, 47.12 puntos porcentuales por debajo de la meta anual programada de 63.64%.  Porcentaje de carpetas de investigación terminadas en materia de orden federal por delitos de violencia contra las mujeres y trata de personas: se obtuvo el 21.1%, al despachar 133 carpetas de un total de 629 expedientes en trámite, 11.14 puntos porcentuales por encima de la meta anual programada de 10.0%.   Porcentaje de actividades de capacitación y formación profesional realizadas: al cuarto trimestre de 2017, se realizó 51 actividades, resultado superior en 70% puntos porcentuales respecto a la meta programada original de 30 actividades.  Porcentaje reuniones de apoyo a la función ministerial: al cuarto trimestre se atendieron 65 reuniones, cifra superior en 45 reuniones respecto a la meta original programada al periodo de 20 reuniones.  Porcentaje de insumos de apoyo a la función ministerial entregados: se concluyó la elaboración del Protocolo Homologado con perspectiva de género y está en revisión de la Coordinación de Asesores de la SDHPDSC.  Porcentaje de servicios proporcionados por el Centro de Atención Telefónica (CAT) de la FEVIMTRA: se atendieron 7,073 llamadas y correos electrónicos, lo que representó el 111.91% de servicios de los 6,320 programados en el año, 11.91 puntos porcentuales por encima de la meta programada al periodo de 100%.  Porcentaje de reuniones relacionadas con la operación del Programa Alerta AMBER México atendidas: a diciembre de 2017 se realizaron 11 reuniones, 83.3 puntos porcentuales por encima de la meta programada anual.  Porcentaje de alertas y prealertas activadas a nivel nacional: se realizaron 197 alertas, superior en 82.4% por encima de la meta programada original de 100%; se consideran 197 niñas, niños y adolescentes, 130 mujeres y 67 hombres.</t>
    </r>
  </si>
  <si>
    <t>62.29</t>
  </si>
  <si>
    <t>66.20</t>
  </si>
  <si>
    <t>66.2</t>
  </si>
  <si>
    <t>UR: 601</t>
  </si>
  <si>
    <t>68.07</t>
  </si>
  <si>
    <t>8.50</t>
  </si>
  <si>
    <t>8.5</t>
  </si>
  <si>
    <t>UR: 120</t>
  </si>
  <si>
    <t>182.40</t>
  </si>
  <si>
    <t>601</t>
  </si>
  <si>
    <t>Porcentaje de alertas y prealertas activadas a nivel nacional, en 2017.</t>
  </si>
  <si>
    <t>183.30</t>
  </si>
  <si>
    <t>Porcentaje de reuniones relacionadas con la operación del Programa Alerta AMBER México atendidas, en 2017.</t>
  </si>
  <si>
    <t>111.90</t>
  </si>
  <si>
    <t>Porcentaje de servicios proporcionados por el Centros de Atención Telefónica (CAT) de la FEVIMTRA, en 2017.</t>
  </si>
  <si>
    <t>Porcentaje de insumos de apoyo a la función ministerial entregados, en 2017.</t>
  </si>
  <si>
    <t>325.00</t>
  </si>
  <si>
    <t>Porcentaje de reuniones de apoyo a la función ministerial realizadas, en 2017.</t>
  </si>
  <si>
    <t>Porcentaje de actividades de capacitación y formación profesional realizadas, en 2017.</t>
  </si>
  <si>
    <t>21.10</t>
  </si>
  <si>
    <t>Porcentaje de Carpetas de Investigación Terminadas  respecto de las Carpetas de Investigación Ingresadas en materia  de orden federal  por delitos de  violencia contra las mujeres y trata de personas en 2017.</t>
  </si>
  <si>
    <t>63.64</t>
  </si>
  <si>
    <t>Porcentaje de Averiguaciones Previas determinadas materia de delitos de  violencia contra las mujeres y trata de personas respecto a las Averiguaciones Previas en trámite, en 2017.</t>
  </si>
  <si>
    <t>120</t>
  </si>
  <si>
    <t>Porcentaje de avance en el diseño de un documento para la prevención y atención a los casos de violencia de género ejercidos por personal policial, en 2017.</t>
  </si>
  <si>
    <t>90.10</t>
  </si>
  <si>
    <t>Porcentaje de servidoras públicas operativas de la Policía Federal Ministerial con equipamiento táctico específico para mujeres, en 2017.</t>
  </si>
  <si>
    <t>Porcentaje de mujeres integrantes de la Policía Federal Ministerial capacitadas en 2017.</t>
  </si>
  <si>
    <t>2.80</t>
  </si>
  <si>
    <t>Porcentaje de actividades de capacitación con perspectiva de género realizadas en 2017.</t>
  </si>
  <si>
    <t xml:space="preserve"> 120- Policía Federal Ministerial  601- Fiscalía Especial para los Delitos de Violencia contra las Mujeres y Trata de Personas </t>
  </si>
  <si>
    <t xml:space="preserve"> Desarrollar acciones que permitan promover la igualdad entre hombres y mujeres que conforman el personal sustantivo en la Policía Federal Ministerial, a través de acciones de capacitación,  adquisición de equipo táctico para mujeres y el diseño de un modelo de trabajo para prevenir y atender los casos de violencia de género ejercidos por personal policial.   Con relación a los delitos competencia de la FEVIMTRA; es decir en la violencia contra las mujeres (incluyendo niñas y adolescentes) y los delitos en materia de trata de personas, en el que la mayor parte de las víctimas son niñas, adolescentes y mujeres, quienes son explotadas, principalmente de manera sexual; se da producto como resultado de desigualdades y discriminación de género. </t>
  </si>
  <si>
    <t>869</t>
  </si>
  <si>
    <t>669</t>
  </si>
  <si>
    <t>252</t>
  </si>
  <si>
    <t>63</t>
  </si>
  <si>
    <t>(Fiscalía Especial para los Delitos de Violencia contra las Mujeres y Trata de Personas)</t>
  </si>
  <si>
    <t>(Policía Federal Ministerial)</t>
  </si>
  <si>
    <t>76.5</t>
  </si>
  <si>
    <t>Investigar y perseguir los delitos del orden federal</t>
  </si>
  <si>
    <t>Procuraduría General de la República</t>
  </si>
  <si>
    <t>17</t>
  </si>
  <si>
    <r>
      <t>Acciones de mejora para el siguiente periodo
UR:</t>
    </r>
    <r>
      <rPr>
        <sz val="10"/>
        <rFont val="Soberana Sans"/>
        <family val="2"/>
      </rPr>
      <t xml:space="preserve"> 414
Las Averiguaciones Previas y Carpetas de Investigación iniciadas e integradas en esta Unidad Especializada, son enfocadas al combate de los delitos de Trata y Tráfico de Personas, realizados por la delincuencia organizada, por lo que, más que obstáculos el trabajo diario ministerial representa la oportunidad de integrar y determinar las carpetas de investigación, así como también ir disminuyendo el rezago de las averiguaciones previas existentes en el sistema tradicional y que en la Unidad se continúan integrando.  Constituye también una oportunidad la capacitación que ha recibido el personal ministerial en materias de derechos humanos, cadena de custodia, argumentación jurídica, litigación oral, entre otras; que puede brindarle herramientas para mejorar sus actuaciones.
</t>
    </r>
    <r>
      <rPr>
        <b/>
        <sz val="10"/>
        <rFont val="Soberana Sans"/>
        <family val="2"/>
      </rPr>
      <t>UR:</t>
    </r>
    <r>
      <rPr>
        <sz val="10"/>
        <rFont val="Soberana Sans"/>
        <family val="2"/>
      </rPr>
      <t xml:space="preserve"> 400
La Capacitación que se imparte en la Subprocuraduría se considera un área de oportunidad ya que permite que el personal que labora en la institución cuente con la actualización y especialización de los temas y delitos que son de competencia de la SEIDO.  Por lo anterior, al 31 de diciembre de 2017, el Titular de la Unidad Especializada en Investigación de Terrorismo, Acopio y Tráfico de Armas (UEITATA) impartió el curso ?Teoría del Caso?.  Los días 31 de julio y 01 de agosto de 2017 el personal de la UEITATA asistió al curso de capacitación ?Identificación de Armas y Explosivos? impartido por personal de ATF.    En el cuarto trimestre de 2017, la Unidad Especializada en Investigación de Delitos Contra la Salud coordinó y llevo a cabo un ciclo de 6 conferencias relacionadas a la ?Imputación de la Persona Jurídica en el Espacio de la Delincuencia Organizada?, y la conferencia ?La Reparación del Daño? con el propósito de fortalecer los conocimientos del personal.   Las y los servidores públicos de la Unidad de Asalto y Robo de Vehículos fueron capacitados en temas como Introducción y Estructura de Pemex, Comercialización, Sistema y funcionamiento de controles volumétricos, Experiencias Compartidas con OPAT, impartidas en la embajada de los E.U.A., Técnica Interrogatorio y Contrainterrogatorio, Hostigamiento, y Acoso Sexual ?HAS?, y de Capacitación y Presentación del Nuevo Esquema de trabajo para los enlaces y supervisores, Taller Avanzado, ayudando a fortalecer una debida integración de la averiguación previa y carpetas de investigación.  Otra área de oportunidad es la creación de unidades que atienden las necesidades presentadas por el SJPP, como es el caso de la creación, durante el ejercicio 2017, de dos Unidades de Investigación y Litigación en la Unidad Especializada en Investigación de Operaciones con Recursos de Procedencia Ilícita y de Falsificación o Alteración de Moneda, con el fin de recibir las denuncias e integrar las carpetas de investigación.</t>
    </r>
  </si>
  <si>
    <r>
      <t>Justificación de diferencia de avances con respecto a las metas programadas
UR:</t>
    </r>
    <r>
      <rPr>
        <sz val="10"/>
        <rFont val="Soberana Sans"/>
        <family val="2"/>
      </rPr>
      <t xml:space="preserve"> 414
En el indicador Porcentaje de Averiguaciones previas consignadas respecto de las despachadas, en 2017, la variación del indicador se debió principalmente a que la consignación con respecto a lo que se tenía programado ha disminuido considerablemente debido a la consolidación del nuevo sistema, toda vez que para la integración se toman nuevos parámetros, adicionalmente, a que en esta Unidad, a la par de las averiguaciones previas, se trabajan las Carpetas de investigación, lo que implica que el trabajo ministerial se enfoque en la integración, investigación y determinación de éstas.   Referente al indicador Porcentaje de Carpetas de Investigación con Auto de Apertura a Juicio Oral, respecto del Total de Carpetas de Investigación con solicitud de formulación de Acusación en Materia de Delincuencia Organizada, en 2017, la variación del indicador se debió a que de acuerdo con el Código Nacional de Procedimientos Penales el Ministerio Público de la Federación en el Sistema de Justicia Penal Procesal Acusatorio puede en una investigación ejercer la acción penal, solo en los casos en que así proceda, es decir, únicamente cuando de las propias líneas de investigación se tengan los datos de prueba necesarios para decidir por esa determinación, y en otros casos el Ministerio Público de la Federación tiene al alcance jurídico otras herramientas para, en su caso, determinar la carpeta de investigación con una abstención de investigar: archivo temporal, no ejercicio de la acción penal, criterios de oportunidad y/o continuar con la integración de las carpetas de investigación hasta tener los elementos suficientes que permitan determinarla conforme a estas figuras jurídicas.
</t>
    </r>
    <r>
      <rPr>
        <b/>
        <sz val="10"/>
        <rFont val="Soberana Sans"/>
        <family val="2"/>
      </rPr>
      <t>UR:</t>
    </r>
    <r>
      <rPr>
        <sz val="10"/>
        <rFont val="Soberana Sans"/>
        <family val="2"/>
      </rPr>
      <t xml:space="preserve"> 400
La variación del indicador Porcentaje de averiguaciones previas consignadas respecto de las despachadas, en 2017, obedece a que las y los jueces adoptaron posturas de apego al Sistema de Justicia Penal Procesal Acusatorio, debido a lo cual ya no reciben tan fácil y abiertamente una consignación del Sistema Inquisitivo Mixto lo que ocasiona que se torne más lento y complicado la determinación de las Averiguaciones Previas.  En el indicador Porcentaje de Carpetas de Investigación con Auto de Apertura a Juicio Oral, respecto del Total de Carpetas de Investigación con solicitud de formulación de Acusación en Materia de Delincuencia Organizada, en 2017, la variación obedece a la interposición de recursos de apelación a favor del imputado en el proceso, tales como el amparo, representa un factor de dilación en la ejecución del Juicio Oral, con independencia de la presentación de pruebas contra el imputado por parte de los Agentes del Ministerio Público Federal. Cabe señalar que a través del auto de apertura a juicio oral respecto de las carpetas de investigación en etapa intermedia, la o el  AMPF formula la acusación ante la autoridad jurisdiccional, para que se obtenga una sentencia condenatoria, beneficiando a las y los denunciantes.</t>
    </r>
  </si>
  <si>
    <r>
      <t>Acciones realizadas en el periodo
UR:</t>
    </r>
    <r>
      <rPr>
        <sz val="10"/>
        <rFont val="Soberana Sans"/>
        <family val="2"/>
      </rPr>
      <t xml:space="preserve"> 414
Referente al indicador Porcentaje de Averiguaciones previas consignadas respecto de las despachadas, en 2017, durante el ejercicio presupuestal 2017, se consignaron 3 expedientes de averiguaciones previas en materia de delincuencia organizada; lo que representó el 2.3% de los 128 expedientes despachados y 9.6 puntos porcentuales por debajo de la meta programada de 11.9% al periodo.  En cuanto al indicador Porcentaje de Carpetas de Investigación con Auto de Apertura a Juicio Oral, respecto del Total de Carpetas de Investigación con solicitud de formulación de Acusación en Materia de Delincuencia Organizada, en 2017, durante el periodo de enero a diciembre de 2017, se realizaron 3 carpetas de investigación con auto de apertura a juicio oral, lo que representó el 25% respecto de las 12 carpetas de investigación en etapa intermedia para formulación de acusación y 2 carpetas con auto de apertura a juicio por debajo de la meta anual programada de 5.
</t>
    </r>
    <r>
      <rPr>
        <b/>
        <sz val="10"/>
        <rFont val="Soberana Sans"/>
        <family val="2"/>
      </rPr>
      <t>UR:</t>
    </r>
    <r>
      <rPr>
        <sz val="10"/>
        <rFont val="Soberana Sans"/>
        <family val="2"/>
      </rPr>
      <t xml:space="preserve"> 400
Referente al indicador Porcentaje de averiguaciones previas consignadas respecto de las despachadas, en 2017, durante el ejercicio 2017, se consignaron 106 expedientes de averiguaciones previas en materia de delincuencia organizada; lo que representó el 12% de los 886 expedientes despachados, 24.40 puntos porcentuales por debajo de la meta original programada de 36.3%. Asimismo, durante el periodo octubre-diciembre se consignaron 23 expedientes de averiguaciones previas en materia de delincuencia organizada; lo que represento el 14.56% de los 158 expedientes despachados.  En cuanto al indicador Porcentaje de Carpetas de Investigación con Auto de Apertura a Juicio Oral, respecto del Total de Carpetas de Investigación con solicitud de formulación de Acusación en Materia de Delincuencia Organizada, en 2017, durante el ejercicio 2017, se realizaron 56 carpetas de investigación con auto de apertura a juicio oral lo que representó el 49.1% de las 114 carpetas de investigación en etapa intermedia para formulación de acusación y 21.40 puntos porcentuales por debajo de la meta original programada de 70.5%. Asimismo, durante el periodo octubre-diciembre se realizaron 28 carpetas de investigación con auto de apertura a juicio oral lo que representó 87.5%  de las 32 carpetas de investigación en etapa intermedia para formulación de acusación.</t>
    </r>
  </si>
  <si>
    <t>19.04</t>
  </si>
  <si>
    <t>20.97</t>
  </si>
  <si>
    <t>UR: 414</t>
  </si>
  <si>
    <t>20.67</t>
  </si>
  <si>
    <t>31.60</t>
  </si>
  <si>
    <t>31.6</t>
  </si>
  <si>
    <t>UR: 400</t>
  </si>
  <si>
    <t>2.30</t>
  </si>
  <si>
    <t>414</t>
  </si>
  <si>
    <t>Porcentaje de Averiguaciones Previas Consignadas respecto de las Despachadas, en 2017.</t>
  </si>
  <si>
    <t>83.30</t>
  </si>
  <si>
    <t>Porcentaje de Carpetas de Investigación con Auto de Apertura a Juicio Oral, respeto del Total de Carpetas de Investigación con solicitud de formulación de Acusación en Materia de Trata y Tráfico de Personas, en 2017.</t>
  </si>
  <si>
    <t>49.10</t>
  </si>
  <si>
    <t>70.50</t>
  </si>
  <si>
    <t>400</t>
  </si>
  <si>
    <t>Porcentaje de Carpetas de Investigación con Auto de Apertura a Juicio Oral , respecto del Total de Carpetas de Investigación con solicitud de formulación de Acusación en Materia de Delincuencia Organizada, en 2017.</t>
  </si>
  <si>
    <t>36.30</t>
  </si>
  <si>
    <t xml:space="preserve"> 400- Subprocuraduría Especializada en Investigación de Delincuencia Organizada  414- Unidad Especializada en Investigación de Tráfico de Menores, Personas y Órganos </t>
  </si>
  <si>
    <t xml:space="preserve"> En la Subprocuraduría Especializada en Investigación de  Delincuencia Organizada es premisa la atención a los delitos cometidos en materia de Delincuencia Organizada, mediante la adecuada Integración de las  Averiguaciones Previas y las  Carpetas de Investigación y así  poner a disposición de los Jueces Federales, elementos de prueba que contribuyan a su combate. Facilitando el acceso a la justicia a mujeres y niñas  víctimas  y brindando la asistencia y atención integral que requieran.  En la Unidad Especializada en Investigación de Tráfico de Menores, Personas y Órganos, es premisa la atención a los delitos cometidos en materia de Trata y Tráfico de personas, mediante la adecuada integración de averiguaciones previas y carpetas de investigación y  poner a disposición de los Jueces Federales, los  elementos de prueba que contribuyan a su combate. Facilitando el acceso a la justicia a mujeres y niñas  víctimas  y brindando la asistencia y atención integral que requieran. </t>
  </si>
  <si>
    <t>497</t>
  </si>
  <si>
    <t>222</t>
  </si>
  <si>
    <t>(Unidad Especializada en Investigación de Tráfico de Menores, Personas y Órganos)</t>
  </si>
  <si>
    <t>(Subprocuraduría Especializada en Investigación de Delincuencia Organizada)</t>
  </si>
  <si>
    <t>52.2</t>
  </si>
  <si>
    <t>Investigar y perseguir los delitos relativos a la Delincuencia Organizada</t>
  </si>
  <si>
    <r>
      <t>Acciones de mejora para el siguiente periodo
UR:</t>
    </r>
    <r>
      <rPr>
        <sz val="10"/>
        <rFont val="Soberana Sans"/>
        <family val="2"/>
      </rPr>
      <t xml:space="preserve"> 601
La coordinación interinstitucional que se ha generado con diferentes áreas de la PGR y de manera interinstitucional se considera un área de oportunidad y ha permitido el desarrollo de un mayor número de actividades.  El Refugio Especializado de Atención Integral y Protección a Víctimas de Violencia Extrema de Género y Trata de Personas, opera con criterios de perspectiva de género, derechos humanos, especial atención a la protección integral a la infancia y trabajo interinstitucional.   Fortalecer continuamente la cooperación interinstitucional, en especial con el sector salud para la recepción de víctimas en estado de emergencia.  Reforzar mecanismos de cooperación con instituciones, empresas y organizaciones públicas y privadas, con el objeto de promover apoyos en materia de capacitación, educación, cultura, actividades formativas y recreativas en beneficio de las usuarias.  En lo que se refiere a oportunidades, la FEVIMTRA cuenta con personal altamente capacitado en la atención a víctimas de estos delitos, así como personal sensible a la problemática con la que se enfrentan día a día.   El tener acercamiento con las víctimas de estos delitos ofrece la oportunidad de obtener información para construir perfiles, rutas de actuación, modelos de abordaje, así como dar asistencia y seguimiento a corto y mediano plazo a aquellas mujeres que pasan a un Albergue de puertas abiertas o a una Casa de Medio Camino o egresan definitivamente del apoyo institucional.
</t>
    </r>
    <r>
      <rPr>
        <b/>
        <sz val="10"/>
        <rFont val="Soberana Sans"/>
        <family val="2"/>
      </rPr>
      <t>UR:</t>
    </r>
    <r>
      <rPr>
        <sz val="10"/>
        <rFont val="Soberana Sans"/>
        <family val="2"/>
      </rPr>
      <t xml:space="preserve"> 600
Se tiene una buena coordinación con el área de Comunicación Social de la Institución para continuar con las grabaciones programadas en el 2018, ya que aún están pendientes por grabar 16 spots radiofónicos en lengua materna.</t>
    </r>
  </si>
  <si>
    <r>
      <t>Justificación de diferencia de avances con respecto a las metas programadas
UR:</t>
    </r>
    <r>
      <rPr>
        <sz val="10"/>
        <rFont val="Soberana Sans"/>
        <family val="2"/>
      </rPr>
      <t xml:space="preserve"> 601
Referente al indicador Porcentaje de actividades de capacitación y prevención dirigidas a población abierta realizadas en 2017 con respecto a las programadas, el cumplimiento de la meta obedece a que obedece a que se ha intensificado la capacitación y las actividades de prevención que se están proporcionando al personal, debido a que se ha destinado un mayor número de personal para atender estas actividades.  Referente al indicador Porcentaje de reuniones atendidas en materia de género, derechos humanos, violencia contra las mujeres y trata de personas en 2017, con respecto a las programadas, la variación de la meta se debió, principalmente, a una nueva estrategia a través de la cual la suma de actores de organismos de sociedad civil involucrados en el combate y la prevención de la violencia contra las mujeres y la trata de personas, lo que generó un incremento de espacios y foros para el desarrollo de estas acciones.  En cuanto al indicador Porcentaje de materiales de divulgación distribuidos, en 2017, con respecto a los programados, se cumplió con la meta programada.  En cuanto al indicador Porcentaje de servicios otorgados por la FEVIMTRA a mujeres, niñas, niños y adolescentes víctimas de violencia de género extrema y trata de personas, en 2017, la variación obedece, principalmente, a que los servicios proporcionados a las víctimas están relacionados a las necesidades específicas de cada una y la atención de acuerdo a sus demandas.
</t>
    </r>
    <r>
      <rPr>
        <b/>
        <sz val="10"/>
        <rFont val="Soberana Sans"/>
        <family val="2"/>
      </rPr>
      <t>UR:</t>
    </r>
    <r>
      <rPr>
        <sz val="10"/>
        <rFont val="Soberana Sans"/>
        <family val="2"/>
      </rPr>
      <t xml:space="preserve"> 600
Porcentaje de visitas realizadas a Centros Penitenciarios del país femeniles, en 2017: la variación obedeció a que se aprovecharon las comisiones en las entidades federativas en donde había centros varoniles y femeniles, con la finalidad de dar asesoría legal tanto a mujeres como hombres indígenas.  Porcentaje de acciones de capacitación en el Sistema Penal Acusatorio y Violencia de género dirigidas a comunidades indígenas realizadas en 2017: la variación obedeció a que había réplicas del curso programadas en los Estados de Chiapas, Oaxaca y Ciudad de México, además de que después de los hechos ocurridos en el mes de septiembre de 2017 en el país, llevar a cabo los cursos programados por parte de los intérpretes fue complicado y en algunos casos ya no se realizaron.   Porcentaje de acciones de capacitación en Derechos de los Pueblos Indígenas con perspectiva de género dirigidas a las y los servidores públicos de los tres niveles de gobierno realizadas en 2017: se cumplió con la meta programada.  Porcentaje de acciones de difusión en derechos de las personas imputadas, víctimas u ofendidas, con perspectiva de género, y derechos de las mujeres indígenas, dirigidas a pueblos y comunidades indígenas en lengua materna, en 2017: la variación obedeció a que estas grabaciones están en el área de Comunicación Social con la finalidad de ultimar los detalles para su difusión.  Porcentaje de mujeres indígenas internas asesoradas por delitos del fuero federal en las visitas a los Centros Penitenciarios Femeniles del país, en 2017: la variación se debió a que en los Centros que se programaron para asesorar a mujeres indígenas, algunas de ellas ya habían salido en libertad.  Porcentaje de servidoras y servidores públicos de los tres niveles de gobierno de mandos medios y superiores capacitados en Derechos de los Pueblos Indígenas con perspectiva de género, en 2017: se alcanzó la meta programada.</t>
    </r>
  </si>
  <si>
    <r>
      <t>Acciones realizadas en el periodo
UR:</t>
    </r>
    <r>
      <rPr>
        <sz val="10"/>
        <rFont val="Soberana Sans"/>
        <family val="2"/>
      </rPr>
      <t xml:space="preserve"> 601
Referente al indicador Porcentaje de actividades de capacitación y prevención dirigidas a población abierta realizadas en 2017 con respecto a las programadas, al cuarto trimestre de 2017 se realizaron 177 actividades de capacitación y prevención dirigidas a la población en general; 47 de ellas en el primer trimestre, 60 durante el segundo trimestre, 35 durante el tercer trimestre y 35 durante el cuarto trimestre. Estas actividades representaron un avance superior en 129 actividades a las 48 programadas en el año.  En el indicador Porcentaje de reuniones atendidas en materia de género, derechos humanos, violencia contra las mujeres y trata de personas en 2017, con respecto a las programadas, al cuarto trimestre de 2017 se realizaron 141 reuniones, 44 durante el primer trimestre, 29 en el segundo, 28 durante el tercer trimestre y 40 durante el cuarto trimestre.  En cuanto al indicador Porcentaje de materiales de divulgación distribuidos, en 2017, con respecto a los programados, durante el periodo enero-diciembre de 2017 se distribuyeron 15 materiales de divulgación, que representa el 100% de la meta anual.  En relación con el indicador Porcentaje de servicios otorgados por la FEVIMTRA a mujeres, niñas, niños y adolescentes víctimas de violencia de género extrema y trata de personas, en 2017, al cuarto trimestre se otorgaron 63,217 servicios a víctimas de violencia de género y trata de personas, 47,437 servicios por encima de la meta programada de 15,780 (de acuerdo a la meta original).
</t>
    </r>
    <r>
      <rPr>
        <b/>
        <sz val="10"/>
        <rFont val="Soberana Sans"/>
        <family val="2"/>
      </rPr>
      <t>UR:</t>
    </r>
    <r>
      <rPr>
        <sz val="10"/>
        <rFont val="Soberana Sans"/>
        <family val="2"/>
      </rPr>
      <t xml:space="preserve"> 600
Porcentaje de visitas realizadas a Centros Penitenciarios del país femeniles: al cuarto trimestre de 2017: se realizaron en total 12 visitas a Centros de Reinserción Social del país, lo que representó un 133.3% de alcance en la meta programada de 9. Se asesoró a 85 personas en reclusión (48 mujeres y 37 hombres).  Porcentaje de acciones de capacitación en el Sistema Penal Acusatorio y Violencia de género dirigidas a comunidades indígenas realizadas: al cuarto trimestre de 2017, se realizaron 89 eventos de capacitación, lo que representó el 46.8% respecto de los 190 eventos programados.  Porcentaje de acciones de capacitación en Derechos de los Pueblos Indígenas con perspectiva de género dirigidas a las y los servidores públicos de los tres niveles de gobierno realizadas: a diciembre de 2017, se llevaron a cabo 7 acciones de capacitación, lo que representa el 100% de la meta. Se capacitó a 243 servidoras y servidores públicos (136 mujeres y 107 hombres).   Porcentaje de acciones de difusión en derechos de las personas imputadas, víctimas u ofendidas, con perspectiva de género, y derechos de las mujeres indígenas, dirigidas a pueblos y comunidades indígenas en lengua materna: al cuarto trimestre, se grabaron 4 spots radiofónicos lo que representó un avance del 20% respecto a la meta programada de 20 acciones de difusión.  Porcentaje de mujeres indígenas internas asesoradas por delitos del fuero federal en las visitas a los Centros Penitenciarios Femeniles del país: al cuarto trimestre se asesoraron a 48 mujeres lo que represento el 87.3% de las 55 programadas, cifra menor en 12.7 puntos porcentuales a la meta programada de 100%.  Porcentaje de servidoras y servidores públicos de los tres niveles de gobierno de mandos medios y superiores capacitados en Derechos de los Pueblos Indígenas con perspectiva de género: al cuarto trimestre se alcanzó la meta programada de capacitar a 35 servidoras y servidores públicos (26 mujeres y 9 hombres) de mandos medios y superiores.</t>
    </r>
  </si>
  <si>
    <t>1.79</t>
  </si>
  <si>
    <t>2.14</t>
  </si>
  <si>
    <t>3.09</t>
  </si>
  <si>
    <t>0.18</t>
  </si>
  <si>
    <t>0.26</t>
  </si>
  <si>
    <t>400.60</t>
  </si>
  <si>
    <t>Porcentaje de servicios otorgados por la FEVIMTRA a mujeres, niñas, niños y adolescentes  víctimas de violencia de género extrema y trata de personas, en 2017.</t>
  </si>
  <si>
    <t>Porcentaje de materiales de divulgación distribuidos, en 2017.</t>
  </si>
  <si>
    <t>282.00</t>
  </si>
  <si>
    <t>Porcentaje de reuniones atendidas en materia de género, derechos humanos, violencia contra las mujeres y trata de personas, en 2017.</t>
  </si>
  <si>
    <t>368.80</t>
  </si>
  <si>
    <t>Porcentaje de actividades de capacitación y prevención realizadas, en 2017.</t>
  </si>
  <si>
    <t xml:space="preserve">Porcentaje de servidoras y servidores  públicos de los tres niveles de gobierno de  mandos medios y superiores capacitados en Derechos de los Pueblos Indígenas con perspectiva de género, en 2017. </t>
  </si>
  <si>
    <t>87.30</t>
  </si>
  <si>
    <t xml:space="preserve">Porcentaje de mujeres indígenas internas asesoradas por delitos del fuero federal en las visitas a los Centros Penitenciarios femeniles del país, en 2017. </t>
  </si>
  <si>
    <t>Porcentaje de acciones de difusión en derechos de las personas  imputadas, víctimas u ofendidas, con perspectiva de género, y derechos de las mujeres indígenas,  dirigidas a pueblos y comunidades indígenas en lengua materna en 2017.</t>
  </si>
  <si>
    <t>Porcentaje de acciones de capacitación en Derechos de los Pueblos Indígenas con perspectiva de género dirigidas a las y los servidores públicos de los tres niveles de gobierno realizadas en 2017.</t>
  </si>
  <si>
    <t>46.80</t>
  </si>
  <si>
    <t>Porcentaje de acciones de capacitación en el Sistema Penal Acusatorio y Violencia de género dirigidas a comunidades indígenas realizadas en 2017.</t>
  </si>
  <si>
    <t>133.30</t>
  </si>
  <si>
    <t>Porcentaje de visitas realizadas a Centros Penitenciarios femeniles del país en 2017.</t>
  </si>
  <si>
    <t xml:space="preserve"> 600- Subprocuraduría de Derechos Humanos, Prevención del Delito y Servicios a la Comunidad  601- Fiscalía Especial para los Delitos de Violencia contra las Mujeres y Trata de Personas </t>
  </si>
  <si>
    <t xml:space="preserve"> Históricamente las personas indígenas, invariablemente han sido víctimas de procesos en los que no se consideran sus Sistemas Normativos Internos, ni su frecuente condición de marginación y exclusión social, lo que, en la mayor parte de las ocasiones, ha  rebosado en condenas injustas o excesivas. Sin embargo, en las últimas décadas se han implementado diversas políticas públicas con el propósito de garantizar el acceso a la Procuración de Justicia Federal de las personas Indígenas. En la Unidad Especializada para la Atención de Asuntos Indígenas está realizando un diagnóstico de personas indígenas internas en el país, en el cual hasta el momento y con cinco entidades federativas restantes para emitir su población indígena interna, hay 550 varones y 72 mujeres internas por delitos del fuero federal. A pesar, de que hay más hombres que mujeres internas, las mujeres en reclusión sufren mayor marginación y discriminación por parte de las autoridades, familias e integrantes de sus comunidades indígenas.  Cuando se realizan las visitas a los Centros de Reinserción Social, se puede observar que los hombres no son olvidados por sus familias y son visitados principalmente por su pareja, a pesar de la distancia. Sin embargo, con las mujeres es completamente diferente, nadie las visita, los hijos se quedan a cargo de sus abuelos porque los hombres en su mayoría se van de la casa, desatendiendo sus obligaciones.  En comunidades indígenas, los hombres tienen más oportunidades para salir adelante, incluso cuando se visitan los Centros reflejan más conocimiento sobre la ley que las mujeres. Por tal motivo, es necesario orientar a las mujeres indígenas que están en libertad con el fin de prevenir algún delito cometido por o en contra de ellas.  Las personas víctimas de la violencia de género y de los delitos en materia de trata de personas, son seres humanos en situación de vulnerabilidad que demandan atención,  protección y seguridad, por lo que el Estado Mexicano deberá asumir esta problemática proporcionando servicios integrales de calidad, particularmente a mujeres, adolescentes, niñas y niños. Por la propia naturaleza de la comisión de estos ilícitos, se requiere garantizar en todo momento su integridad, dignidad e identidad en forma oportuna a través de servicios de protección, médicos, psicológicos, jurídicos y apoyo en trámites migratorios, entre otros, que les permita desarrollar potencialidades y autonomía como personas dignas y libres. La atención integral que se proporciona a las mujeres, adolescentes, niñas y niños tiene como propósito coadyuvar a resolver la problemática que representa al Estado Mexicano el incremento del fenómeno delictivo tanto de la violencia de género como de la trata de personas. </t>
  </si>
  <si>
    <t>7672</t>
  </si>
  <si>
    <t>9388</t>
  </si>
  <si>
    <t>878</t>
  </si>
  <si>
    <t>1334</t>
  </si>
  <si>
    <t>(Subprocuraduría de Derechos Humanos, Prevención del Delito y Servicios a la Comunidad)</t>
  </si>
  <si>
    <t>3.6</t>
  </si>
  <si>
    <t>Promoción del respeto a los derechos humanos y atención a víctimas del delito</t>
  </si>
  <si>
    <t>E009</t>
  </si>
  <si>
    <r>
      <t>Acciones de mejora para el siguiente periodo
UR:</t>
    </r>
    <r>
      <rPr>
        <sz val="10"/>
        <rFont val="Soberana Sans"/>
        <family val="2"/>
      </rPr>
      <t xml:space="preserve"> SKC
No se presentaron acciones de mejora en este periodo.</t>
    </r>
  </si>
  <si>
    <r>
      <t>Justificación de diferencia de avances con respecto a las metas programadas
UR:</t>
    </r>
    <r>
      <rPr>
        <sz val="10"/>
        <rFont val="Soberana Sans"/>
        <family val="2"/>
      </rPr>
      <t xml:space="preserve"> SKC
En cuanto al indicador Porcentaje de investigaciones desarrolladas en materia de Ciencias Penales desde la perspectiva de género con respecto al total de investigaciones desarrolladas en 2017 la variación obedeció a que se realizaron 18 investigaciones de las 19 programadas, debido a la renuncia de uno de los investigadores.</t>
    </r>
  </si>
  <si>
    <r>
      <t>Acciones realizadas en el periodo
UR:</t>
    </r>
    <r>
      <rPr>
        <sz val="10"/>
        <rFont val="Soberana Sans"/>
        <family val="2"/>
      </rPr>
      <t xml:space="preserve"> SKC
En cuanto al indicador Porcentaje de investigaciones desarrolladas en materia de Ciencias Penales desde la perspectiva de género con respecto al total de investigaciones desarrolladas en 2017, al cierre del cuarto trimestre se desarrolló una investigación en materia de ciencias penales desde la perspectiva de género, lo que representó el 5.6% de las 18 investigaciones realizadas en el INACIPE, cifra superior en 0.3 puntos porcentuales respecto a la meta programada de 5.3%.  Es importante mencionar que la meta fue cumplida al realizar la investigación con título ?La investigación policial de los delitos relacionados con la violencia de género en el Sistema Penal Acusatorio Mexicano?,  realizando durante el cuarto trimestre los siguientes trabajos:  ? Corrección final y redacción final del capítulo 4. Experiencia policial en otros países: Suecia, Colombia e Inglaterra retomando y sintetizando las investigaciones 2014, 2015 y 2016?.  ? Revisión final y homologación de fuentes de investigación.  ? Revisión final y corrección de forma y contenido de todos los capítulos. Conclusiones finales del capítulo 4.</t>
    </r>
  </si>
  <si>
    <t>0.40</t>
  </si>
  <si>
    <t>0.4</t>
  </si>
  <si>
    <t>UR: SKC</t>
  </si>
  <si>
    <t>5.60</t>
  </si>
  <si>
    <t>5.30</t>
  </si>
  <si>
    <t>SKC</t>
  </si>
  <si>
    <t>Porcentaje de investigaciones desarrolladas en materia de Ciencias Penales desde la perspectiva de género con respecto al total de investigaciones desarrolladas en 2017.</t>
  </si>
  <si>
    <t xml:space="preserve"> SKC- Instituto Nacional de Ciencias Penales </t>
  </si>
  <si>
    <t xml:space="preserve"> El desarrollo de una investigación que entrelace las ciencias penales con temas de igualdad de género contribuirá a lograr una procuración de justicia eficaz y eficiente desde una perspectiva de género que contribuya a consolidar el respeto por los derechos humanos. </t>
  </si>
  <si>
    <t>(Instituto Nacional de Ciencias Penales)</t>
  </si>
  <si>
    <t>Investigación académica en el marco de las ciencias penales</t>
  </si>
  <si>
    <r>
      <t>Acciones de mejora para el siguiente periodo
UR:</t>
    </r>
    <r>
      <rPr>
        <sz val="10"/>
        <rFont val="Soberana Sans"/>
        <family val="2"/>
      </rPr>
      <t xml:space="preserve"> 700
No se presentaron acciones de mejora en este periodo.</t>
    </r>
  </si>
  <si>
    <r>
      <t>Justificación de diferencia de avances con respecto a las metas programadas
UR:</t>
    </r>
    <r>
      <rPr>
        <sz val="10"/>
        <rFont val="Soberana Sans"/>
        <family val="2"/>
      </rPr>
      <t xml:space="preserve"> 700
En cuanto al indicador Porcentaje de artículos académicos en materia de género desarrollados en 2017, se alcanzó la meta programada.  En el indicador Porcentaje de avance del proyecto Estudio sobre Violencia Política contra las Mujeres en Contenidos Mediáticos, alcanzado en 2017, se concluyó totalmente el proyecto.  Referente al indicador Porcentaje de avance del proyecto Investigación sobre Diez Casos Representativos de Violencia Política de género en el Ejercicio de un Cargo Público y Candidatas a Puestos de Elección Popular en Diferentes Estados del País, alcanzado en 2017, la variación obedece a que se prescindió del servicio para la ?Investigación sobre Violencia Política de Género en diversos Estados de la República Mexicana? ya que resultaría complejo el continuar con el servicio de investigación que nos ocupa, toda vez que en su desarrollo involucra diversas actividades en las cuales deberá participar personal sustantivo.  En cuanto al indicador Porcentaje de avance de la ?Investigación de la Violencia Política de Género en la Región Sur-Sureste de México?, alcanzada en 2017, se realizaron las dos etapas programadas por lo que se desarrolló al 100%.    En el indicador Porcentaje de acciones de capacitación sobre el Protocolo para Atender la Violencia Política contra las Mujeres, realizadas en 2017, el resultado del indicador se debió, principalmente, a que las legislaturas estatales solicitaron capacitación en materia del Protocolo para Atender la Violencia Política contra las Mujeres, para iniciar con la tipificación en sus códigos estatales.</t>
    </r>
  </si>
  <si>
    <r>
      <t>Acciones realizadas en el periodo
UR:</t>
    </r>
    <r>
      <rPr>
        <sz val="10"/>
        <rFont val="Soberana Sans"/>
        <family val="2"/>
      </rPr>
      <t xml:space="preserve"> 700
Porcentaje de artículos académicos en materia de género desarrollados en 2017: al cuarto trimestre, los 7 artículos informativos desarrollados de las actividades de la Fiscalía Especializada en Materia de Delitos Electorales con perspectiva de género, presentaron un avance del 100%, en relación a la totalidad de artículos proyectados a desarrollar.    Porcentaje de avance del proyecto Estudio sobre Violencia Política contra las Mujeres en Contenidos Mediáticos, alcanzado en 2017: al cuarto trimestre, se realizaron las dos etapas programadas, por lo que se concluye totalmente el proyecto ?Estudio sobre Violencia Política contra las Mujeres en contenidos Mediáticos?, con la entrega del documento denominado Análisis final ?Recomendaciones para sensibilización?.  Porcentaje de avance del proyecto Investigación sobre Diez Casos Representativos de Violencia Política de género en el Ejercicio de un Cargo Público y Candidatas a Puestos de Elección Popular en Diferentes Estados del País, alcanzado en 2017: al cuarto trimestre se realizaron 4 avances de los 5 programados, lo que representó el 80% de avance del proyecto y 20 puntos porcentuales por debajo de la meta programada anual de 100%.  Porcentaje de avance de la ?Investigación de la Violencia Política de Género en la Región Sur-Sureste de México?, alcanzada en 2017: al cuarto trimestre se realizaron las dos etapas programadas por lo que se desarrolló al 100% y en el mes de diciembre se recibieron los ejemplares de los libros que contienen los hallazgos de la Investigación de la Violencia Política de Género en la Región Sur-Sureste de México.   Porcentaje de acciones de capacitación sobre el Protocolo para Atender la Violencia Política contra las Mujeres, realizadas en 2017: al cierre del cuarto trimestre se llevaron a cabo 20 acciones de capacitación, sobrepasando por 15 el número que se tenía previsto, a través de estas se capacitó a un total de 1,028 personas (619 mujeres y 409 hombres).</t>
    </r>
  </si>
  <si>
    <t>0.68</t>
  </si>
  <si>
    <t>1.47</t>
  </si>
  <si>
    <t>4.73</t>
  </si>
  <si>
    <t>400.00</t>
  </si>
  <si>
    <t>Porcentaje de acciones de capacitación sobre el Protocolo para Atender la Violencia Política contra las Mujeres, realizadas en 2017.</t>
  </si>
  <si>
    <t>Porcentaje de avance de la Investigación de la Violencia Política de Género en la Región Sur-Sureste de México, alcanzada en 2017.</t>
  </si>
  <si>
    <t>Porcentaje de avance del proyecto Investigación sobre Diez Casos Representativos de Violencia Política de genero en el Ejercicio de un Cargo Público y Candidatas a Puestos de Elección Popular en Diferentes Estados del País, alcanzado en 2017.</t>
  </si>
  <si>
    <t>Porcentaje de avance del proyecto Estudio sobre Violencia Política contra las Mujeres en Contenidos Mediáticos, alcanzado en 2017.</t>
  </si>
  <si>
    <t>Porcentaje de artículos académicos en materia de género desarrollados en 2017.</t>
  </si>
  <si>
    <t xml:space="preserve"> 700- Fiscalía Especializada para la Atención de Delitos Electorales </t>
  </si>
  <si>
    <t xml:space="preserve"> Atender  de manera conjunta a nivel nacional e internacional, la capacitación, difusión, divulgación y asistencia técnico jurídica sobre temas de contribución en la prevención de delitos electorales, la participación ciudadana y estimular la cultura de la denuncia, a fin de fortalecer el combate de los delitos previstos en la Ley General en Materia de Delitos Electorales. </t>
  </si>
  <si>
    <t>409</t>
  </si>
  <si>
    <t>619</t>
  </si>
  <si>
    <t>(Fiscalía Especializada para la Atención de Delitos Electorales)</t>
  </si>
  <si>
    <t>4.7</t>
  </si>
  <si>
    <t>Investigar, perseguir y prevenir delitos del orden electoral</t>
  </si>
  <si>
    <t>E011</t>
  </si>
  <si>
    <r>
      <t>Acciones de mejora para el siguiente periodo
UR:</t>
    </r>
    <r>
      <rPr>
        <sz val="10"/>
        <rFont val="Soberana Sans"/>
        <family val="2"/>
      </rPr>
      <t xml:space="preserve"> 133
Durante los meses de enero a diciembre del año 2017 se logró la participación de 10,257 servidoras públicas y servidores públicos de las cuales el 49.77% son mujeres y el 50.23% son hombres, con lo cual se puede apreciar que la participación por parte de las mujeres y hombres fue casi de manera igualitaria, sólo 0.46 puntos porcentuales separaron una participación equivalente, sin embargo influye el número de hombres y mujeres que integran la plantilla en donde se tiene un número mayor de personal masculino. Resalta además una mejor participación por parte de las mujeres. La Dirección General de Formación Profesional en otros ejercicios presupuestales, continuará ofreciendo permanentemente actividades en materia de Género a fin de alcanzar un 50 ? 50 de participación en actividades de profesionalización entre mujeres y hombres.  Como parte de las acciones que se realizaron para promover los programas de capacitación que ofrece la DGFP y en particular de la oferta de capacitación en materia de género, a través del correo de difusión institucional denominado Para Ti, se invitó a participar en las conferencias en materia de igualdad de género que se tenían programadas.
</t>
    </r>
    <r>
      <rPr>
        <b/>
        <sz val="10"/>
        <rFont val="Soberana Sans"/>
        <family val="2"/>
      </rPr>
      <t>UR:</t>
    </r>
    <r>
      <rPr>
        <sz val="10"/>
        <rFont val="Soberana Sans"/>
        <family val="2"/>
      </rPr>
      <t xml:space="preserve"> SKC
No se presentaron acciones de mejora en este periodo.
</t>
    </r>
    <r>
      <rPr>
        <b/>
        <sz val="10"/>
        <rFont val="Soberana Sans"/>
        <family val="2"/>
      </rPr>
      <t>UR:</t>
    </r>
    <r>
      <rPr>
        <sz val="10"/>
        <rFont val="Soberana Sans"/>
        <family val="2"/>
      </rPr>
      <t xml:space="preserve"> B00
No se presentaron acciones de mejora en este periodo.</t>
    </r>
  </si>
  <si>
    <r>
      <t>Justificación de diferencia de avances con respecto a las metas programadas
UR:</t>
    </r>
    <r>
      <rPr>
        <sz val="10"/>
        <rFont val="Soberana Sans"/>
        <family val="2"/>
      </rPr>
      <t xml:space="preserve"> 133
Referente a los indicadores Porcentaje de personal de la PGR que participó en actividades de capacitación, respecto del total de personal de la PGR, en 2017 y Porcentaje de servidoras públicas de la PGR capacitadas en 2017, respecto del total del personal capacitado en la PGR, en 2017, la variación obedeció a que durante el año 2017 se mantuvo la oferta académica a través de esquemas de capacitación que de manera directa o indirecta e inclusive de forma transversal, tocan el efectivo cumplimiento del respeto pleno a los Derechos Humanos, en lo que ha tenido especial protagonismo el impulso institucional por lo que corresponde al principio de igualdad y por ende al relacionado a igualdad de género, refrendando con ello el compromiso de contribuir a reducir la desigualdad en el ámbito de atribuciones de la Procuraduría.  Cabe mencionar que el acceso de las mujeres a la oferta educativa que se ofrece en la Procuraduría se da en paridad de lugares disponibles tanto para hombres como para mujeres lo cual responde a la firme convicción institucional de eliminar las brechas de desigualdad y, con ello, dar paso a una cultura organizacional igualitaria tanto en el ambiente laboral como en el nivel de preparación de las mujeres. El objetivo es claro: se debe garantizar que las mujeres accedan a las promociones que en su caso se presenten y fortalecer sus conocimientos y competencias profesionales para desempeñarse en puestos clave y de toma de decisión.
</t>
    </r>
    <r>
      <rPr>
        <b/>
        <sz val="10"/>
        <rFont val="Soberana Sans"/>
        <family val="2"/>
      </rPr>
      <t>UR:</t>
    </r>
    <r>
      <rPr>
        <sz val="10"/>
        <rFont val="Soberana Sans"/>
        <family val="2"/>
      </rPr>
      <t xml:space="preserve"> SKC
En cuanto al indicador Porcentaje de servidoras públicas de la PGR capacitadas en materia de ciencias penales, respecto al total de servidoras públicas inscritas, la variación del indicador se debió principalmente a la respuesta en las necesidades de capacitación de las diversas áreas de la Procuraduría, así como a un incremento de 127.16% en el número de servidoras públicas inscritas respecto de las 1,550 programadas al cuarto trimestre, ya que se recibieron más solicitudes de diversas áreas de la Procuraduría General de la República para impartir cursos al personal sustantivo y adjetivo de la PGR, razón por la que el número se incrementa al cierre del cuarto trimestre.  Referente al indicador Porcentaje de cursos impartidos en materia de Igualdad entre Mujeres y Hombres, la Erradicación de la Violencia de Género y cualquier forma de discriminación de género por el INACIPE, la variación obedeció a que la oferta de estos cursos se realiza en respuesta a las necesidades de las diversas áreas de la Procuraduría General de República.  En cuanto al indicador Porcentaje de servidoras públicas del INACIPE capacitadas respecto a los servidores públicos del INACIPE capacitados en 2017, la variación del indicador obedeció a una mayor demanda por parte de las servidoras públicas adscritas al INACIPE con la finalidad de tener un mejor desempeño en sus funciones.  Con respecto al indicador Porcentaje de becas pagadas a mujeres que cursaron estudios de formación inicial respecto del total de becas pagadas en estudios de formación inicial en 2017, la variación en el indicador se debió principalmente a que se realizó un número menor de convocatorias para ingreso a los cursos en comento, ya que estas convocatorias deben ser aprobadas por el Consejo de Profesionalización Ministerial Policial y Pericial de la Procuraduría General de la República.
</t>
    </r>
    <r>
      <rPr>
        <b/>
        <sz val="10"/>
        <rFont val="Soberana Sans"/>
        <family val="2"/>
      </rPr>
      <t>UR:</t>
    </r>
    <r>
      <rPr>
        <sz val="10"/>
        <rFont val="Soberana Sans"/>
        <family val="2"/>
      </rPr>
      <t xml:space="preserve"> B00
El indicador cumplió con la meta programada.</t>
    </r>
  </si>
  <si>
    <r>
      <t>Acciones realizadas en el periodo
UR:</t>
    </r>
    <r>
      <rPr>
        <sz val="10"/>
        <rFont val="Soberana Sans"/>
        <family val="2"/>
      </rPr>
      <t xml:space="preserve"> 133
Referente al indicador Porcentaje de personal de la PGR que participó en actividades de capacitación, respecto del total de personal de la PGR, en 2017, con el propósito de contar con una participación igualitaria en temas de capacitación entre mujeres y hombres, de enero a diciembre de 2017, recibieron capacitación 10,257 servidoras públicas y servidores públicos, 5,105 (49.77%) mujeres y 5,152 (50.23%) hombres; de los cuales 3,212 corresponden al cuarto trimestre; lo que significó el 48.5% del total del personal activo de la Procuraduría General de la República, el cual ascendió a 21,163, lo que nos muestra un incremento de 28.5 puntos porcentuales por encima de la meta programada al periodo de 20%.  En cuanto al indicador Porcentaje de servidoras públicas de la PGR capacitadas en 2017, respecto del total del personal capacitado en la PGR, en 2017, con el propósito de contar con una medición sobre la participación de las mujeres que laboran en la PGR en temas de capacitación, de enero a diciembre de 2017 la Dirección General de Formación Profesional realizó 580 actividades académicas; con las cuales se logró la participación de 5,105 servidoras públicas, de las cuales 1,647 corresponden al cuarto trimestre del año; lo que significó 56.24% respecto a las 9,076 personas a capacitar en el año, 22.25 puntos porcentuales por encima de la meta programada al periodo de 34%.
</t>
    </r>
    <r>
      <rPr>
        <b/>
        <sz val="10"/>
        <rFont val="Soberana Sans"/>
        <family val="2"/>
      </rPr>
      <t>UR:</t>
    </r>
    <r>
      <rPr>
        <sz val="10"/>
        <rFont val="Soberana Sans"/>
        <family val="2"/>
      </rPr>
      <t xml:space="preserve"> SKC
En cuanto al indicador Porcentaje de servidoras públicas de la PGR capacitadas en materia de ciencias penales, respecto al total de servidoras públicas inscritas, al cierre del cuarto trimestre 2017, se tiene que de las 3,521 servidoras públicas inscritas en cursos de capacitación en materia de ciencias penales, acreditaron 3,344 lo que representó un 94.97 % de cumplimiento, 11.1 puntos porcentuales por encima del 83.9% programado a este periodo.   En el indicador Porcentaje de cursos impartidos en materia de Igualdad entre Mujeres y Hombres, la Erradicación de la Violencia de Género y cualquier forma de discriminación de género por el INACIPE, al cierre del cuarto trimestre de 2017, se realizaron 34 cursos que representaron un 6.7% del total de cursos programados a impartir en el periodo, con lo que se superó la meta, debido a que se realizaron 2 cursos más en temas relacionados con Igualdad entre hombres y mujeres de los 32 programados, asimismo, del total de cursos de capacitación se llevaron a cabo 229 cursos por encima de los 278 programados.   Referente al indicador Porcentaje de servidoras públicas del INACIPE capacitadas respecto a los servidores públicos del INACIPE capacitados en 2017, al cierre del cuarto trimestre de 2017, el INACIPE capacitó a 254 servidoras y servidores públicos de los cuales 152 son mujeres y 102 son hombres, lo que representó el 59.84% de servidoras públicas capacitadas y 8.98 puntos porcentuales por encima de la meta anual programada de 50.87%.  En cuanto al indicador Porcentaje de becas pagadas a mujeres que cursaron estudios de formación inicial respecto del total de becas pagadas en estudios de formación inicial en 2017, se pagaron becas a 119 personas de las cuales 48 son mujeres y 71 hombres inscritos, lo que representó el 40.34% de población femenina con respecto al universo de alumnos y 26.33 puntos porcentuales por debajo de la meta anual programada de 66.67%.
</t>
    </r>
    <r>
      <rPr>
        <b/>
        <sz val="10"/>
        <rFont val="Soberana Sans"/>
        <family val="2"/>
      </rPr>
      <t>UR:</t>
    </r>
    <r>
      <rPr>
        <sz val="10"/>
        <rFont val="Soberana Sans"/>
        <family val="2"/>
      </rPr>
      <t xml:space="preserve"> B00
Al cuarto trimestre de 2017, se realizaron tres cursos de Sensibilización para la Igualdad entre Mujeres y Hombres y para la incorporación de la Perspectiva de Género, lo que representó el 100% de la meta anual programada. Cabe señalar que se contó con la participación de 47 personas (24 mujeres y 23 hombres), quienes ocupan los puestos de Investigador Titular; 1, Dirección General Adjunta: 1, Subdirección de Área: 3,  Jefe de departamento: 8, Subcoordinación de Servicios: 6, Enlace: 1, Jefe Polivalente Administrativo: 1, Técnico Superior: 1, Agentes de la Policía Federal Ministerial: 14, Personal Pericial Técnico: 9, Personal Pericial Profe</t>
    </r>
  </si>
  <si>
    <t>0.09</t>
  </si>
  <si>
    <t>UR: 133</t>
  </si>
  <si>
    <t>2.60</t>
  </si>
  <si>
    <t>2.6</t>
  </si>
  <si>
    <t>0.04</t>
  </si>
  <si>
    <t>56.20</t>
  </si>
  <si>
    <t>34.00</t>
  </si>
  <si>
    <t>133</t>
  </si>
  <si>
    <t>Porcentaje de servidoras públicas de la PGR capacitadas en 2017, respecto del total del personal capacitado en la PGR, en 2017.</t>
  </si>
  <si>
    <t>48.50</t>
  </si>
  <si>
    <t>Porcentaje de personal de la PGR que participó en actividades de capacitación, respecto del total de personal de la PGR, en 2017.</t>
  </si>
  <si>
    <t>40.34</t>
  </si>
  <si>
    <t>66.70</t>
  </si>
  <si>
    <t>Porcentaje de becas pagadas a mujeres que cursaron estudios de formación inicial respecto del total de becas pagadas en estudios de formación inicial en 2017.</t>
  </si>
  <si>
    <t>59.84</t>
  </si>
  <si>
    <t>50.90</t>
  </si>
  <si>
    <t>Porcentaje de servidoras públicas del INACIPE capacitadas  respecto a los servidores públicos del INACIPE capacitados en 2017.</t>
  </si>
  <si>
    <t>6.70</t>
  </si>
  <si>
    <t>11.50</t>
  </si>
  <si>
    <t>Porcentaje de cursos impartidos en materia de Igualdad entre Mujeres y Hombres, Erradicación de la Violencia de Género y cualquier forma de discriminación de género, por el INACIPE.</t>
  </si>
  <si>
    <t>83.90</t>
  </si>
  <si>
    <t>Porcentaje de Servidoras Públicas de la PGR capacitadas en materia de ciencias penales, respecto al total de servidoras públicas inscritas.</t>
  </si>
  <si>
    <t>Porcentaje de cursos con temas básicos de género y violencia contra las mujeres, impartidos por el Instituto de Formación Ministerial, Policial y Pericial.</t>
  </si>
  <si>
    <t xml:space="preserve"> B00- Instituto de Formación Ministerial, Policial y Pericial  SKC- Instituto Nacional de Ciencias Penales  133- Dirección General de Formación Profesional </t>
  </si>
  <si>
    <t xml:space="preserve"> Los cursos que imparte el Instituto de Formación Ministerial, Policial y Pericial están dirigidos tanto a hombres como mujeres (personal sustantivo y administrativo) y depende del interés del personal la participación en los mismos, de igual forma la participación depende de las cargas de trabajo de las áreas a las cuales se hace la invitación.   La falta de capacitación a Agentes del Ministerio Público, Peritos Profesionales, Policías Federal Ministeriales en temas referentes a la Igualdad entre Mujeres y Hombres, Erradicación de la Violencia de Género y cualquier forma de discriminación de género, influye en la formación y especialización de los alumnos que participan en los cursos, diplomados, maestrías y especialidades en el ámbito de las Ciencias Penales.  La Dirección General de Formación Profesional tiene como objetivo buscar la Profesionalización de las y los servidores públicos de manera igualitaria, es decir contar con un 50% de participación de mujeres y 50% de participación de hombres, esto sin duda es el reto mas importante ya que las estadísticas en años anteriores nos indican número a la baja en la participación de mujeres sobre la participación de hombres. </t>
  </si>
  <si>
    <t>9113</t>
  </si>
  <si>
    <t>8850</t>
  </si>
  <si>
    <t>3678</t>
  </si>
  <si>
    <t>3679</t>
  </si>
  <si>
    <t>(Dirección General de Formación Profesional)</t>
  </si>
  <si>
    <t>(Instituto de Formación Ministerial, Policial y Pericial)</t>
  </si>
  <si>
    <t>3.9</t>
  </si>
  <si>
    <t>Promoción del Desarrollo Humano y Planeación Institucional</t>
  </si>
  <si>
    <t>E013</t>
  </si>
  <si>
    <r>
      <t>Acciones de mejora para el siguiente periodo
UR:</t>
    </r>
    <r>
      <rPr>
        <sz val="10"/>
        <rFont val="Soberana Sans"/>
        <family val="2"/>
      </rPr>
      <t xml:space="preserve"> 811
No se presentaron acciones de mejora en este periodo.</t>
    </r>
  </si>
  <si>
    <r>
      <t>Justificación de diferencia de avances con respecto a las metas programadas
UR:</t>
    </r>
    <r>
      <rPr>
        <sz val="10"/>
        <rFont val="Soberana Sans"/>
        <family val="2"/>
      </rPr>
      <t xml:space="preserve"> 811
En cuanto al indicador Porcentaje de acciones de capacitación dirigidas a la incorporación de la perspectiva de género, realizadas en la Procuraduría General de la República en 2017: coordinadas o llevadas a cabo con la colaboración de la Unidad de Igualdad de Género de la PGR, la variación se debió a la impartición de cursos que no se tenían planeados, pero fueron solicitados por áreas de la Procuraduría.  Referente al indicador Porcentaje del personal en puestos de mandos medio, alto y sustantivo que participan en actividades de capacitación coordinadas o llevadas a cabo por la Unidad de Igualdad de Género de la PGR, en 2017, la variación del indicador se debió a la falta de una línea base, por lo que se estimó una meta aproximada que se superó al presentarse el interés de las y los servidores públicos en los temas y la respuesta de los mandos a la invitación para participar en los cursos de capacitación coordinados por Unidad de Igualdad de Género.  La variación del indicador Porcentaje de acciones de difusión en materia de igualdad, no discriminación y violencia de género realizadas en la Procuraduría General de la República en 2017 coordinadas o llevadas a cabo por la Unidad de Igualdad de Género de la PGR, se debió, principalmente, a que durante el periodo no pudieron llevarse a cabo algunas actividades de difusión porque no se contaba con espacio para su desarrollo, el personal no estaba disponible o localizable o las actividades no fueron aceptadas por las áreas debido a los retrasos en otras labores.  En cuanto al indicador Porcentaje de nuevas salas de lactancia instaladas o mejoradas con presupuesto de la Unidad de Igualdad de Género, en 2017, en inmuebles de la Procuraduría General de la República de la Ciudad de México y el interior de la República, la variación de la meta se debe a que a que la operación de las áreas relacionadas con la compra, así como las de almacenes y transportes de la PGR se vieron afectada por los sismos de septiembre pasado.</t>
    </r>
  </si>
  <si>
    <r>
      <t>Acciones realizadas en el periodo
UR:</t>
    </r>
    <r>
      <rPr>
        <sz val="10"/>
        <rFont val="Soberana Sans"/>
        <family val="2"/>
      </rPr>
      <t xml:space="preserve"> 811
Porcentaje de acciones de capacitación dirigidas a la incorporación de la perspectiva de género, realizadas en la Procuraduría General de la República en 2017 coordinadas o llevadas a cabo con la colaboración de la Unidad de Igualdad de Género de la PGR: a diciembre de 2017, se realizaron 100 acciones de capacitación, lo que representó el 142.8% de la meta anual de 70 actividades de capacitación de la UIG, cifra mayor en 42.8 puntos porcentuales respecto a la meta fijada.  Porcentaje del personal en puestos de mandos medio, alto y sustantivo que participan en actividades de capacitación coordinadas o llevadas a cabo por la Unidad de Igualdad de Género de la PGR, en 2017: a diciembre del 2017, de las 2,903 personas que participaron en actividades de capacitación de la UIG, 1122 personas pertenecen a puestos de mandos medio y alto, y personal sustantivo, esta cifra equivale al 38.6% del total del personal capacitado, de esta manera se superó con 8.6 puntos porcentuales la meta de 30%.   Porcentaje de acciones de difusión en materia de igualdad, no discriminación y violencia de género realizadas en la Procuraduría General de la República en 2017, coordinadas o llevadas a cabo por la Unidad de Igualdad de Género de la PGR: a diciembre del 2017 se cumplió con el 58.3% de la meta anual, con la realización de 130 actividades de difusión de la UIG del total programado de 223, es decir, 41.7 puntos porcentuales por debajo de la meta programada.   Porcentaje de nuevas salas de lactancia instaladas o mejoradas con presupuesto de la Unidad de Igualdad de Género, en 2017, en inmuebles de  la Procuraduría General de la República de la Ciudad de México y el interior de la República: al término del cuarto trimestre no fue posible tener avances cuantitativos ya que a la fecha de elaboración de este informe se cuenta con los enseres y el mobiliario para las salas, empero, no se ha podido realizar su entrega a las Delegaciones Estatales y oficinas centrales para la instalación.</t>
    </r>
  </si>
  <si>
    <t>0.17</t>
  </si>
  <si>
    <t>0.35</t>
  </si>
  <si>
    <t>UR: 811</t>
  </si>
  <si>
    <t>38.60</t>
  </si>
  <si>
    <t>811</t>
  </si>
  <si>
    <t>Porcentaje del personal en puestos de mandos medio, alto y sustantivo que participan en actividades de capacitación coordinadas o llevadas a cabo por la Unidad de Igualdad de Género de la PGR, en 2017.</t>
  </si>
  <si>
    <t>71.90</t>
  </si>
  <si>
    <t>Porcentaje de nuevas salas de lactancia instaladas o mejoradas con presupuesto de la Unidad de Igualdad de Género, en 2017,  en inmuebles de  la Procuraduría General de la República de la Ciudad de México y el interior de la República.</t>
  </si>
  <si>
    <t>142.90</t>
  </si>
  <si>
    <t>Porcentaje de acciones de capacitación dirigidas a la incorporación de la perspectiva de género, realizadas en la Procuraduría General de la República en 2017, coordinadas o llevadas a cabo con la colaboración de la Unidad de Igualdad de Género de la PGR.</t>
  </si>
  <si>
    <t>58.30</t>
  </si>
  <si>
    <t>Porcentaje de acciones de difusión en materia de igualdad, no discriminación y violencia de género realizadas en la Procuraduría General de la República en 2017, coordinadas o llevadas a cabo por la Unidad de Igualdad de Género de la PGR.</t>
  </si>
  <si>
    <t xml:space="preserve"> 811- Dirección General de Recursos Humanos y Organización </t>
  </si>
  <si>
    <t xml:space="preserve"> El trabajo de la Unidad de Igualdad de Género, particularmente las actividades en materia de capacitación y la difusión de información, pretende contribuir a la sensibilización del personal de PGR y el desarrollo de capacidades y competencias de las servidoras y los servidores públicos, para avanzar en el proceso de institucionalización y transversalización de la perspectiva de género en PGR. Asimismo, busca fomentar el proceso de cambio profundo que comience al interior de las instituciones de gobierno, a fin de evitar que en las dependencias de la Administración Pública Federal se reproduzcan los roles y estereotipos de género que inciden en la desigualdad, la exclusión y discriminación, mismos que repercuten negativamente en el éxito de las políticas públicas, así como, ayudar al proceso de cambio cultural al interior de las políticas públicas?, al que se refiere el Plan Nacional de Desarrollo, 2012-2018.   Adicionalmente, con el fin de garantizar su ejercicio de derechos laborales y de salud, específicamente a las servidoras públicas y mujeres que atiende la Procuraduría, se realizarán actividades a efecto de apoyar el acceso a lactarios para garantizar el derecho a la alimentación de sus hijos e hijas. </t>
  </si>
  <si>
    <t>1428</t>
  </si>
  <si>
    <t>1264</t>
  </si>
  <si>
    <t>(Dirección General de Recursos Humanos y Organización)</t>
  </si>
  <si>
    <r>
      <t>Acciones de mejora para el siguiente periodo
UR:</t>
    </r>
    <r>
      <rPr>
        <sz val="10"/>
        <rFont val="Soberana Sans"/>
        <family val="2"/>
      </rPr>
      <t xml:space="preserve"> TOM
Para la acción 230 en el 2018 se deberá difundir con mayor antelación la capacitación. Para la acción 604 es necesario continuar con campañas de sensibilización en materia de cultura institucional. Para la acción 610 se debe continuar con la realización de eventos para la mejora de clima organizacional.</t>
    </r>
  </si>
  <si>
    <r>
      <t>Justificación de diferencia de avances con respecto a las metas programadas
UR:</t>
    </r>
    <r>
      <rPr>
        <sz val="10"/>
        <rFont val="Soberana Sans"/>
        <family val="2"/>
      </rPr>
      <t xml:space="preserve"> TOM
Para el cuarto trimestre en la acción 230 indicador Porcentaje de personal del CENACE capacitado en temas de género bajo el supuesto de la Norma Mexicana en Igualdad Laboral y no Discriminación en 2017 se supera el programado de 290 a 650 capacitados.  Para la acción 604, le corresponde el indicador Porcentaje del personal del servicio público (desagregado por sexo) informados sobre la Ley General para la Igualdad entre Mujeres y Hombres (LGIMH), la Ley General de Acceso de las mujeres a una Vida Libre de Violencia (LGAMVLV), Código de Ética y Conducta del CENACE durante 2017 en el cuarto trimestre se concluye al 100% dicha acción. Y para la acción 610, corresponde el indicador Porcentaje de asistencia a eventos (desagregada por sexo) que promuevan la sensibilización en materia de igualdad de género y como medio de conciliación de la vida laboral y la vida personal de las y los servidores públicos del CENACE, el cual supera la meta anual de 50%, alcanzando un 79.6%. </t>
    </r>
  </si>
  <si>
    <r>
      <t>Acciones realizadas en el periodo
UR:</t>
    </r>
    <r>
      <rPr>
        <sz val="10"/>
        <rFont val="Soberana Sans"/>
        <family val="2"/>
      </rPr>
      <t xml:space="preserve"> TOM
Para la acción 230, le corresponde el indicador Porcentaje de personal del CENACE capacitado en temas de género bajo el supuesto de la Norma Mexicana en Igualdad Laboral y No Discriminación en 2017. Al cuarto trimestre se realizó dicha capacitación, así como un ciclo de conferencias, superando el programado original. Para la acción 604, le corresponde el indicador Porcentaje del personal del servicio público (desagregado por sexo) informados sobre la Ley General para la Igualdad entre Mujeres y Hombres (LGIMH), la Ley General de Acceso de las mujeres a una Vida Libre de Violencia (LGAMVLV), Código de Ética y Conducta del CENACE durante 2017. Al cuarto trimestre se realiza la difusión correspondiente a través de comunicados y boletines quincenales además de las acciones reportadas en el segundo trimestre que consistió en impresión de productos de comunicación, cumpliendo con el programado original.Para la acción 610, corresponde el indicador Porcentaje de asistencia a eventos (desagregada por sexo) que promuevan la sensibilización en materia de igualdad de género y como medio de conciliación de la vida laboral y la vida personal de las y los servidores públicos del CENACE. Se logro superar el programado de asistencia logrando un 79.6% por la asistencia a eventos realizados en el año promoviendo la sensibilización en materia de igualdad de género y la conciliación de la vida laboral y personal empoderando a las mujeres dentro del organismo. </t>
    </r>
  </si>
  <si>
    <t>0.85</t>
  </si>
  <si>
    <t>1.50</t>
  </si>
  <si>
    <t>UR: TOM</t>
  </si>
  <si>
    <t>79.60</t>
  </si>
  <si>
    <t>TOM</t>
  </si>
  <si>
    <t>Porcentaje asistencia a eventos (desagregada por sexo) que promuevan la sensibilización en materia de igualdad de género y como medio de conciliación de la vida laboral y la vida personal de las y los servidores públicos del Cenace.</t>
  </si>
  <si>
    <t>Porcentaje del personal del  servicio público (desagregado por sexo) informados sobre la Ley General para la Igualdad entre Mujeres y Hombres (LGIMH), la Ley General de Acceso de las mujeres a una Vida Libre de Violencia (LGAMVLV), Código de Ética y Conducta del Cenace durante 2017.</t>
  </si>
  <si>
    <t>224.00</t>
  </si>
  <si>
    <t>Porcentaje de personal del Cenace capacitado en temas de género bajo el supuesto de la Norma Mexicana en Igualdad Laboral y no Discriminación en 2017.</t>
  </si>
  <si>
    <t xml:space="preserve"> TOM- Centro Nacional de Control de Energía </t>
  </si>
  <si>
    <t xml:space="preserve"> Como problemática en materia institucional es necesario disminuir la percepción negativa por desconocimiento en cuanto al conocimiento en temas de equidad de género, prevención del hostigamiento, acoso sexual, mobbing laboral, violencia familiar, leyes, códigos,  interpretación y sensibilización de la norma; además de contar con herramientas que faciliten medidas que no tengan criterios de discriminación y promover y dirigir el cambio organizacional a favor de la igualdad y la no discriminación de género a través de eventos que promuevan la corresponsabilidad familia-trabajo en las mujeres y hombres que se desempeñan como servidores públicos en el organismo. </t>
  </si>
  <si>
    <t>1016</t>
  </si>
  <si>
    <t>(Centro Nacional de Control de Energía)</t>
  </si>
  <si>
    <t>Dirección, coordinación y control de la operación del Sistema Eléctrico Nacional</t>
  </si>
  <si>
    <t>E568</t>
  </si>
  <si>
    <t>Energía</t>
  </si>
  <si>
    <t>18</t>
  </si>
  <si>
    <r>
      <t>Acciones de mejora para el siguiente periodo
UR:</t>
    </r>
    <r>
      <rPr>
        <sz val="10"/>
        <rFont val="Soberana Sans"/>
        <family val="2"/>
      </rPr>
      <t xml:space="preserve"> A00
Se continuará con la capacitación y sensibilización de las(os) servidoras(es) públicas(os) para obtener dentro de la institución una cultura de igualdad y sin violencia.</t>
    </r>
  </si>
  <si>
    <r>
      <t>Justificación de diferencia de avances con respecto a las metas programadas
UR:</t>
    </r>
    <r>
      <rPr>
        <sz val="10"/>
        <rFont val="Soberana Sans"/>
        <family val="2"/>
      </rPr>
      <t xml:space="preserve"> A00
El 31 de octubre se realizó una acción de capacitación (Capaciteatro) con temas relacionados a lenguaje incluyente, no discriminación y no desigualdad y del objetivo de la transversalidad de género.</t>
    </r>
  </si>
  <si>
    <r>
      <t>Acciones realizadas en el periodo
UR:</t>
    </r>
    <r>
      <rPr>
        <sz val="10"/>
        <rFont val="Soberana Sans"/>
        <family val="2"/>
      </rPr>
      <t xml:space="preserve"> A00
Hubo difusión vía correo electrónico de información sobre el Día Nacional contra la Discriminación.  </t>
    </r>
  </si>
  <si>
    <t>0.10</t>
  </si>
  <si>
    <t>0.1</t>
  </si>
  <si>
    <t>Porcentaje de personal que labora en la CNSNS desagregado por sexo, capacitados(as) en materia de igualdad de género y lenguaje incluyente.</t>
  </si>
  <si>
    <t>Porcentaje de personal que labora en la CNSNS desagregado por sexo, capacitados(as) en materia de igualdad de género y no discriminación.</t>
  </si>
  <si>
    <t xml:space="preserve"> A00- Comisión Nacional de Seguridad Nuclear y Salvaguardias </t>
  </si>
  <si>
    <t>24</t>
  </si>
  <si>
    <t>83</t>
  </si>
  <si>
    <t>(Comisión Nacional de Seguridad Nuclear y Salvaguardias)</t>
  </si>
  <si>
    <t>Regulación y supervisión de actividades nucleares y radiológicas</t>
  </si>
  <si>
    <t>G003</t>
  </si>
  <si>
    <r>
      <t>Acciones de mejora para el siguiente periodo
UR:</t>
    </r>
    <r>
      <rPr>
        <sz val="10"/>
        <rFont val="Soberana Sans"/>
        <family val="2"/>
      </rPr>
      <t xml:space="preserve"> 400
No se presentaron obstáculos, y las oportunidades se presentan en los requisitos de la Norma en donde no se obtuvo la puntuación más alta.
</t>
    </r>
    <r>
      <rPr>
        <b/>
        <sz val="10"/>
        <rFont val="Soberana Sans"/>
        <family val="2"/>
      </rPr>
      <t>UR:</t>
    </r>
    <r>
      <rPr>
        <sz val="10"/>
        <rFont val="Soberana Sans"/>
        <family val="2"/>
      </rPr>
      <t xml:space="preserve"> 410
El área de oportunidad es promover una mayor participación del personal en cursos en línea principalmente y buscar maneras de que asista también una mayor cantidad de personal a las capacitaciones presenciales. 
</t>
    </r>
    <r>
      <rPr>
        <b/>
        <sz val="10"/>
        <rFont val="Soberana Sans"/>
        <family val="2"/>
      </rPr>
      <t>UR:</t>
    </r>
    <r>
      <rPr>
        <sz val="10"/>
        <rFont val="Soberana Sans"/>
        <family val="2"/>
      </rPr>
      <t xml:space="preserve"> 413
Con base en los resultados alcanzados con la realización del Ciclo Cultural sobre Derechos Humanos de las Mujeres, se considera que es un área de oportunidad importante lograr que participe una mayor cantidad de personal en este tipo de eventos. Por otro lado, se dará seguimiento a la inclusión de la perspectiva de género en los distintos proyectos energéticos.</t>
    </r>
  </si>
  <si>
    <r>
      <t>Justificación de diferencia de avances con respecto a las metas programadas
UR:</t>
    </r>
    <r>
      <rPr>
        <sz val="10"/>
        <rFont val="Soberana Sans"/>
        <family val="2"/>
      </rPr>
      <t xml:space="preserve"> 400
El proyecto se realizó de acuerdo a lo programado.
</t>
    </r>
    <r>
      <rPr>
        <b/>
        <sz val="10"/>
        <rFont val="Soberana Sans"/>
        <family val="2"/>
      </rPr>
      <t>UR:</t>
    </r>
    <r>
      <rPr>
        <sz val="10"/>
        <rFont val="Soberana Sans"/>
        <family val="2"/>
      </rPr>
      <t xml:space="preserve"> 410
El indicador referente a personal capacitado quedó debajo de la meta programada de 30% debido principalmente a cargas de trabajo que imposibilitaron que una mayor cantidad de personal asistiera a los cursos de capacitación.
</t>
    </r>
    <r>
      <rPr>
        <b/>
        <sz val="10"/>
        <rFont val="Soberana Sans"/>
        <family val="2"/>
      </rPr>
      <t>UR:</t>
    </r>
    <r>
      <rPr>
        <sz val="10"/>
        <rFont val="Soberana Sans"/>
        <family val="2"/>
      </rPr>
      <t xml:space="preserve"> 413
Los avances en los distintos proyectos en general fueron de acuerdo a lo programado. No obstante, es importante mencionar que para el caso particular del proyecto para el estudio sobre los estudios sociales y económicos para las mujeres en proyectos energéticos llegó a la meta programada al período, que era contar con los términos de referencia y los objetivos, sin embargo, una vez que se realizó el estudio de mercado, el costo resultó demasiado respecto a lo programado originalmente, por lo que no fue posible continuar con el proyecto. Por ello este indicador en particular se reporta únicamente con 30 por ciento.</t>
    </r>
  </si>
  <si>
    <r>
      <t>Acciones realizadas en el periodo
UR:</t>
    </r>
    <r>
      <rPr>
        <sz val="10"/>
        <rFont val="Soberana Sans"/>
        <family val="2"/>
      </rPr>
      <t xml:space="preserve"> 400
Se llevó a cabo la auditoría externa para la recertificación de la Secretaría de Energía en la Norma Mexicana NMX-R-025-SCFI-2015. Se alcanzó la recertificación de la Secretaría de Energía en la Norma señalada, obteniendo certificado nivel oro número RPrIL-060, el cual tendrá vigencia hasta el 8 de noviembre de 2021.   
</t>
    </r>
    <r>
      <rPr>
        <b/>
        <sz val="10"/>
        <rFont val="Soberana Sans"/>
        <family val="2"/>
      </rPr>
      <t>UR:</t>
    </r>
    <r>
      <rPr>
        <sz val="10"/>
        <rFont val="Soberana Sans"/>
        <family val="2"/>
      </rPr>
      <t xml:space="preserve"> 410
Como parte de los trabajos que esta Dependencia realizó para lograr la recertificación en la Norma Mexicana NMX-R-025-SCFI-2015 en Igualdad Laboral y No Discriminación, se llevaron a cabo cursos de capacitación orientados al fortalecimiento de capacidades del personal, en los que se abordaron, entre otras temáticas, la prevención de violencias, acoso y hostigamiento sexual. Adicionalmente, se invitó a todo el personal de la Secretaría a participar en el Curso en línea --Prevenir, atender y sancionar el acoso y hostigamiento sexual. ¡Conoce el protocolo!, con el propósito de que las y los servidores públicos fortalecieran sus habilidades para detectar conductas de acoso sexual y hostigamiento sexual en el ámbito laboral, y conocieran las disposiciones normativas y la ruta que el Protocolo para la Prevención Atención y Sanción de Casos de Hostigamiento Sexual y Acoso Sexual establece para la Administración Pública Federal.
</t>
    </r>
    <r>
      <rPr>
        <b/>
        <sz val="10"/>
        <rFont val="Soberana Sans"/>
        <family val="2"/>
      </rPr>
      <t>UR:</t>
    </r>
    <r>
      <rPr>
        <sz val="10"/>
        <rFont val="Soberana Sans"/>
        <family val="2"/>
      </rPr>
      <t xml:space="preserve"> 413
Se atendió la invitación para participar en el Segundo Encuentro de Especialistas y Puntos Focales en Género y Energía de OLADE y el sector energético de la Región. Avances e Indicadores, a fin de dar continuidad a las acciones planteadas en el Tercer Encuentro la Cultura de Género en el Sector Energía. </t>
    </r>
  </si>
  <si>
    <t>8.83</t>
  </si>
  <si>
    <t>8.84</t>
  </si>
  <si>
    <t>7.28</t>
  </si>
  <si>
    <t>0.34</t>
  </si>
  <si>
    <t>0.12</t>
  </si>
  <si>
    <t>Porcentaje de avance en la Investigación sobre los impactos sociales y económicos para las mujeres de proyectos energéticos</t>
  </si>
  <si>
    <t>Porcentaje de realización de acciones para la evaluación de los avances en aplicación de PEG en programas sustantivos</t>
  </si>
  <si>
    <t>Porcentaje de avance para la elaboración de la Metodología para garantizar la participación de mujeres en proyectos del sector energético</t>
  </si>
  <si>
    <t>Porcentaje de impactos en los eventos programados para el ciclo cultural sobre derechos humanos de las mujeres</t>
  </si>
  <si>
    <t>94.00</t>
  </si>
  <si>
    <t>Porcentaje de mujeres trabajadoras de la dependencia informadas sobre acciones en materia de igualdad entre mujeres y hombres  en la Sener</t>
  </si>
  <si>
    <t>Porcentaje de personal en la SENER desagregado por sexo capacitado en materia de hostigamiento y acoso sexual</t>
  </si>
  <si>
    <t>Porcentaje de avance en la re-certificación de la NMX-025-R-SFI-2015</t>
  </si>
  <si>
    <t xml:space="preserve"> Secretaria de Energía </t>
  </si>
  <si>
    <t xml:space="preserve"> El estudio de las brechas de género para soportar el proyecto de re-certificación de la SENER, se basa en los resultados obtenidos por la dependencia en la Auditoría Interna realizada en 2016 para la certificación en la Norma Mexicana de Igualdad Laboral y No Discriminación.  En la Secretaría de energía el tema de hostigamiento sexual y acoso sexual ha sido evaluado por distintos medios, a continuación se describen tres de ellos: En la encuesta de Clima y Cultura Organizacional 2015 (Los resultados de la encuesta 2016 aún están siendo procesados) el factor V. Equidad y Género pregunta ?En mi área el hostigamiento es inaceptable y sancionable?, se obtuvieron 86 de 100, por lo que se tiene oportunidad de mejorar este porcentaje a través de acciones de prevención.   La posibilidad de garantizar una participación con pleno respeto a sus derechos y el  desarrollo integral de las capacidades de las mujeres y las niñas requiere de acciones institucionales en muy diversos planos dirigidas tanto a hombres como mujeres a fin de influir en  el análisis crítico de  los  estereotipos, prejuicios y barreras culturales que impiden la plena implantación de una cultura de igualdad en todos los planos. Para tal efecto es importante poner al alcance de las y los servidores públicos, así como promover su participación en  eventos  que les facilite el conocimiento y la reflexión de sus derechos, y la forma de tener acceso a los mismos. </t>
  </si>
  <si>
    <t>606</t>
  </si>
  <si>
    <t>435</t>
  </si>
  <si>
    <t>551</t>
  </si>
  <si>
    <t>(Unidad de Enlace, Mejora Regulatoria y Programas Transversales)</t>
  </si>
  <si>
    <t>(Dirección General de Recursos Humanos, Materiales y Servicios Generales)</t>
  </si>
  <si>
    <t>7.7</t>
  </si>
  <si>
    <r>
      <t>Acciones de mejora para el siguiente periodo
UR:</t>
    </r>
    <r>
      <rPr>
        <sz val="10"/>
        <rFont val="Soberana Sans"/>
        <family val="2"/>
      </rPr>
      <t xml:space="preserve"> 300
El Tercer Encuentro se realizó de manera satisfactoria, con lo que se alcanzaron los objetivos planteados para el presente ejercicio fiscal.</t>
    </r>
  </si>
  <si>
    <r>
      <t>Justificación de diferencia de avances con respecto a las metas programadas
UR:</t>
    </r>
    <r>
      <rPr>
        <sz val="10"/>
        <rFont val="Soberana Sans"/>
        <family val="2"/>
      </rPr>
      <t xml:space="preserve"> 300
Los avances se dieron de acuerdo a lo programado. </t>
    </r>
  </si>
  <si>
    <r>
      <t>Acciones realizadas en el periodo
UR:</t>
    </r>
    <r>
      <rPr>
        <sz val="10"/>
        <rFont val="Soberana Sans"/>
        <family val="2"/>
      </rPr>
      <t xml:space="preserve"> 300
El proyecto se concluyó durante el segundo trimestre del presente año.</t>
    </r>
  </si>
  <si>
    <t>0.29</t>
  </si>
  <si>
    <t xml:space="preserve">Porcentaje de avance de participantes en el tercer encuentro la cultura de género en el sector energía con refencia al segundo encuentro la cultura de género en el sector energía. </t>
  </si>
  <si>
    <t xml:space="preserve"> Análisis recientes afirman que los hombres tienen mayores probabilidades de continuar sus estudios, a pesar de que los indicadores de deserción, reprobación y eficiencia terminal muestran mayor aprovechamiento de las mujeres desde la primaria hasta la educación media superior. El impulso a la acción en materia de becas y oportunidades principalmente en áreas técnicas y tecnológicas aún no alcanza condiciones que permitan el acceso a la participación en igualdad en los proyectos y programas, por lo que se estableció la necesidad de generar e intercambiar información e indicadores sobre brechas de género en educación, ciencia y tecnología y energía. </t>
  </si>
  <si>
    <t>(Subsecretaría de Electricidad)</t>
  </si>
  <si>
    <t>0.2</t>
  </si>
  <si>
    <t>Coordinación de lapolítica energética enelectricidad</t>
  </si>
  <si>
    <r>
      <t>Acciones de mejora para el siguiente periodo
UR:</t>
    </r>
    <r>
      <rPr>
        <sz val="10"/>
        <rFont val="Soberana Sans"/>
        <family val="2"/>
      </rPr>
      <t xml:space="preserve"> E00
En las reuniones de la Alta Dirección de la Comisión, se harán comentarios sobre la importancia de que todo el personal participe en los cursos en materia de género, para sensibilizar a los mandos medios y superiores.</t>
    </r>
  </si>
  <si>
    <r>
      <t>Justificación de diferencia de avances con respecto a las metas programadas
UR:</t>
    </r>
    <r>
      <rPr>
        <sz val="10"/>
        <rFont val="Soberana Sans"/>
        <family val="2"/>
      </rPr>
      <t xml:space="preserve"> E00
Desde la creación de esta CONUEE antes CONAE, las atribuciones de esta Comisión se incrementaron significativamente lo cual se ha reflejado en excesivas cargas de trabajo, motivo por el cual se hace difícil la participación del personal en los cursos.</t>
    </r>
  </si>
  <si>
    <r>
      <t>Acciones realizadas en el periodo
UR:</t>
    </r>
    <r>
      <rPr>
        <sz val="10"/>
        <rFont val="Soberana Sans"/>
        <family val="2"/>
      </rPr>
      <t xml:space="preserve"> E00
Con el objeto de seguir fortaleciendo la igualdad laboral, de género hostigamiento y acoso sexual y la no discriminación, una persona del sexo femenino tomo un curso en línea denominado: ?Prevenir, atender y sancionar el acoso y hostigamiento sexual. ¡Conoce el protocolo!?, que proporciona el INMUJERES. Por otra parte, se presentó un ?Cine-Debate? consistente en la proyección de diferentes videos con los temas ?Hostigamiento y Acoso Sexual, Discriminación, y Violencia?, que al final de la sesión, el instructor retomó los comentarios de los participantes y los alineó hacia la definición de acciones de cambio que pueden realizar cada uno para colaborar en la disminución y/o desaparición de las diferentes problemáticas abordadas en los videos: fase que concluyó con la generación de compromisos individuales con acciones inmediatas para realizar un cambio en su ámbito laboral, familiar y social. En dicho cine-debate participaron 62 personas (19 mujeres y 43 hombres).</t>
    </r>
  </si>
  <si>
    <t>0.15</t>
  </si>
  <si>
    <t>54.00</t>
  </si>
  <si>
    <t>Porcentaje de hombres capacitados en materia de igualdad entre mujeres y hombres</t>
  </si>
  <si>
    <t>Porcentaje de mujeres capacitadas en materia de igualdad entre mujeres y hombres</t>
  </si>
  <si>
    <t xml:space="preserve"> E00- Comisión Nacional para el Uso Eficiente de la Energía </t>
  </si>
  <si>
    <t xml:space="preserve"> Poca participación entre mujeres y hombres en la capacitación en materia de género. </t>
  </si>
  <si>
    <t>54</t>
  </si>
  <si>
    <t>33</t>
  </si>
  <si>
    <t>(Comisión Nacional para el Uso Eficiente de la Energía)</t>
  </si>
  <si>
    <t>Gestión, promoción, supervisión y evaluación del aprovechamiento sustentable de la energía</t>
  </si>
  <si>
    <t>P008</t>
  </si>
  <si>
    <r>
      <t>Acciones de mejora para el siguiente periodo
UR:</t>
    </r>
    <r>
      <rPr>
        <sz val="10"/>
        <rFont val="Soberana Sans"/>
        <family val="2"/>
      </rPr>
      <t xml:space="preserve"> 411
Se ha venido fortaleciendo la relación con cada una de las beneficiarias a fin de evitar la perdida de comunicación, se sigue manteniendo relación con las Delegaciones de SEDESOL y del SAT en las entidades federativas, siendo en algunas de éstas nuestro único contacto.  Seguir realizando el pase de Revista de Supervivencia para este grupo de mujeres.  </t>
    </r>
  </si>
  <si>
    <r>
      <t>Justificación de diferencia de avances con respecto a las metas programadas
UR:</t>
    </r>
    <r>
      <rPr>
        <sz val="10"/>
        <rFont val="Soberana Sans"/>
        <family val="2"/>
      </rPr>
      <t xml:space="preserve"> 411
La diferencia de avances, se debe a que se trata de mujeres de avanzada edad, que muchas veces viven solas, en algunos casos ya no pueden salir y no tienen un  familiar que les apoye, asimismo si se enferman o mueren no hay un familiar que avise de dicha situación. Asimismo también viven en lugares lejanos y sin vías de comunicación. </t>
    </r>
  </si>
  <si>
    <r>
      <t>Acciones realizadas en el periodo
UR:</t>
    </r>
    <r>
      <rPr>
        <sz val="10"/>
        <rFont val="Soberana Sans"/>
        <family val="2"/>
      </rPr>
      <t xml:space="preserve"> 411
Al concluir el cuarto trimestre de este año, fallecieron cuatro viudas, dos alcanzaron a realizar el cobro del segundo semestre y dos se reintegraron a la TESOFE. </t>
    </r>
  </si>
  <si>
    <t>0.45</t>
  </si>
  <si>
    <t>36.00</t>
  </si>
  <si>
    <t>72.00</t>
  </si>
  <si>
    <t>Beneficiario</t>
  </si>
  <si>
    <t>numero de apoyos a viudas de veteranos de la revolución mexicana que reciben ayuda economica semestral</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</si>
  <si>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</si>
  <si>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drásticamente a disminuir. Es necesario continuar proporcionando en tiempo y forma los apoyos a la población objetivo. Al inicio del 2017, las beneficiarias de este programa, se distribuyen en 9 estados de la República Mexicana, concentrándose fundamentalmente en Morelos, Guerrero y Veracruz, seguidos por Michoacán, Puebla y Ciudad de México (Distrito Federal). En las tres entidades federativas restantes: Tlaxcala, Tamaulipas, y Estado de México, sólo existe una viuda respectivamente.  </t>
  </si>
  <si>
    <t>34</t>
  </si>
  <si>
    <t>36</t>
  </si>
  <si>
    <t>(Unidad de Política y Control Presupuestario)</t>
  </si>
  <si>
    <t>Apoyo Económico a Viudas de Veteranos de la Revolución Mexicana</t>
  </si>
  <si>
    <t>J014</t>
  </si>
  <si>
    <t>Aportaciones a Seguridad Social</t>
  </si>
  <si>
    <t>19</t>
  </si>
  <si>
    <r>
      <t>Acciones de mejora para el siguiente periodo
UR:</t>
    </r>
    <r>
      <rPr>
        <sz val="10"/>
        <rFont val="Soberana Sans"/>
        <family val="2"/>
      </rPr>
      <t xml:space="preserve"> VUY
Capacitación a las áreas sobre el llenado de reportes para el Anexo 13.</t>
    </r>
  </si>
  <si>
    <r>
      <t>Justificación de diferencia de avances con respecto a las metas programadas
UR:</t>
    </r>
    <r>
      <rPr>
        <sz val="10"/>
        <rFont val="Soberana Sans"/>
        <family val="2"/>
      </rPr>
      <t xml:space="preserve"> VUY
Se logró cumplir con la meta de avances establecidos al cuarto trimestre.</t>
    </r>
  </si>
  <si>
    <r>
      <t>Acciones realizadas en el periodo
UR:</t>
    </r>
    <r>
      <rPr>
        <sz val="10"/>
        <rFont val="Soberana Sans"/>
        <family val="2"/>
      </rPr>
      <t xml:space="preserve"> VUY
? Conferencia Protocolo para la Prevención, Atención y Sanción del Hostigamiento y Acoso Sexual y Código de Conducta, el día 3/11/2017.  ? Durante el cuarto trimestre, se solicitó a las áreas que operan las categorías del Pp E-016, el reporte de actividades de sus categorías.  ? Sistematización y análisis del reporte de las categorías del Pp E-016.                      Categoría Personas Jóvenes Postulantes Persjonas Jóvenes Beneficiarias   M H Total Ratio*  M H Total Ratio*   1. Transición Escuela Trabajo 1539 1313 2852 117.2 145 114 259 127.2  2. Rumbo Joven 1042 870 1912 119.8 37 32 69 115.6  3. Joven A.C 393 416 809 94.5 87 79 166 110.1  *4. Apoyo a Proyectos Sociales de Colectivos Juveniles Ver Nota* 384 295 679 130.2  5. Premio Nacional de la Juventud 299 522 821 57.3 13 7 20 185.7  6. Concurso Juvenil de Debate Político 462 871 1333 53.0 3 9 12 33.3  7***. De Joven a Joven 249 185 434 134.6 61 37 98 164.9  8. Concurso Nacional de Tesis sobre Juventud 159 74 233 214.9 2 7 9 28.6  Totales 4143 4251 8394   732 580 1312    Notas   *La categoría 4, no cuenta con la información de postulantes.  **El ratio corresponde a la proporción de participación de mujeres en relación a los hombres, su fórmula es: M/H*100.  ***La categoría 7, considera también la categoría Jóvenes por la Inclusión del PAT 2017, perteneciente al Pp E-016.  De este modo, tenemos que 1 de cada 2 categorías del Programa presupuestario E-106, lograron incrementar la representación de las mujeres jóvenes al momento de la premiación, principalmente a través de la recomendación No. 25 de la CEDAW y a las actividades realizadas para impulsar el enfoque de género en la operación de las categorías del Pp E-016.    </t>
    </r>
  </si>
  <si>
    <t>138.28</t>
  </si>
  <si>
    <t>138.64</t>
  </si>
  <si>
    <t>UR: VUY</t>
  </si>
  <si>
    <t>189.57</t>
  </si>
  <si>
    <t>VUY</t>
  </si>
  <si>
    <t>Porcentaje de categorías del Pp E016 que coadyuvan a la reducción de la brecha de género existente entre la población joven participante y la población joven beneficiada, entre el total de categorías que integran el Pp E016.</t>
  </si>
  <si>
    <t xml:space="preserve"> VUY- Instituto Mexicano de la Juventud </t>
  </si>
  <si>
    <t xml:space="preserve"> Se identifica como constante una mayor participación de hombres jóvenes en las distintas categorías que se ofrecen a las 37.5 millones de personas jóvenes en México, a través del Programa presupuestario E-016. Dichos niveles de participación se asocian a las desventajas históricas que enfrentan las mujeres en México, así como a las áreas de oportunidad de las categorías del Pp E-016 para incorporar la perspectiva de género.  En este contexto, las acciones a realizar durante el presente ejercicio fiscal para reducir las brechas de desigualdad de género, están enfocadas en favorecer la participación de las mujeres jóvenes en las distintas categorías del Pp E-016, a través de mecanismos orientados a la capacitación de quienes operan dichas categorías, así como del establecimiento de medidas especiales de carácter temporal. </t>
  </si>
  <si>
    <t>(Instituto Mexicano de la Juventud)</t>
  </si>
  <si>
    <t>189.5</t>
  </si>
  <si>
    <t>Articulación de políticas públicas integrales de juventud</t>
  </si>
  <si>
    <t>E016</t>
  </si>
  <si>
    <t>Desarrollo Social</t>
  </si>
  <si>
    <t>20</t>
  </si>
  <si>
    <r>
      <t>Acciones de mejora para el siguiente periodo
UR:</t>
    </r>
    <r>
      <rPr>
        <sz val="10"/>
        <rFont val="Soberana Sans"/>
        <family val="2"/>
      </rPr>
      <t xml:space="preserve"> 210
Cabe señalar, que, al operar mediante convocatoria pública, el comportamiento real de la demanda lo determina la población objetivo interesada.</t>
    </r>
  </si>
  <si>
    <r>
      <t>Justificación de diferencia de avances con respecto a las metas programadas
UR:</t>
    </r>
    <r>
      <rPr>
        <sz val="10"/>
        <rFont val="Soberana Sans"/>
        <family val="2"/>
      </rPr>
      <t xml:space="preserve"> 210
El avance del indicador se encuentra dentro del umbral verde-amarillo de cumplimiento anual establecido.</t>
    </r>
  </si>
  <si>
    <r>
      <t>Acciones realizadas en el periodo
UR:</t>
    </r>
    <r>
      <rPr>
        <sz val="10"/>
        <rFont val="Soberana Sans"/>
        <family val="2"/>
      </rPr>
      <t xml:space="preserve"> 210
Al cuarto trimestre de 2017, la DGOP otorgó 1,595 proyectos productivos a grupos sociales conformados exclusiva o mayoritariamente por mujeres (5,405 mujeres), lo que representa el 65.7% del total de proyectos otorgados (2,426) entre enero y diciembre. Asimismo, de las 9,939 personas con ingresos por debajo de la línea de bienestar apoyados al cuarto trimestre, el 66.5% son mujeres (6,607 mujeres beneficiarias).</t>
    </r>
  </si>
  <si>
    <t>UR: 210</t>
  </si>
  <si>
    <t>65.70</t>
  </si>
  <si>
    <t>Proyecto</t>
  </si>
  <si>
    <t>210</t>
  </si>
  <si>
    <t>Porcentaje de apoyos otorgados para proyectos productivos exclusivos o mayoritarios de mujeres</t>
  </si>
  <si>
    <t>61.60</t>
  </si>
  <si>
    <t>80.65</t>
  </si>
  <si>
    <t>58.90</t>
  </si>
  <si>
    <t xml:space="preserve"> L00- Instituto Nacional de la Economía Social  Secretaria de Desarrollo Social </t>
  </si>
  <si>
    <t xml:space="preserve">   El Programa de Fomento a la Economía Social busca contribuir a resolver el problema público: el Sector Social de la Economía, no se ha consolidado como una alternativa para la inclusión productiva, y financiera que permita mejorar el ingreso y contribuya al desarrollo social y económico del país. </t>
  </si>
  <si>
    <t>3332</t>
  </si>
  <si>
    <t>6607</t>
  </si>
  <si>
    <t>(Dirección General de Opciones Productivas)</t>
  </si>
  <si>
    <t>(Instituto Nacional de la Economía Social)</t>
  </si>
  <si>
    <t>713.9</t>
  </si>
  <si>
    <t>Programa de Fomento a la Economía Social</t>
  </si>
  <si>
    <t>S017</t>
  </si>
  <si>
    <r>
      <t>Acciones de mejora para el siguiente periodo
UR:</t>
    </r>
    <r>
      <rPr>
        <sz val="10"/>
        <rFont val="Soberana Sans"/>
        <family val="2"/>
      </rPr>
      <t xml:space="preserve"> D00
Entre los principales obstáculos a los que se enfrenta la instancia ejecutora para la operación de las convocatorias, se encuentran los siguientes: 1)Actores sociales con poca especialización en igualdad de género. 2) Escasa vinculación entre los actores sociales.  Cabe señalar que se ha buscado solventar las situaciones anteriores por medio de acciones de capacitación, talleres y cursos con enfoque de género.  </t>
    </r>
  </si>
  <si>
    <r>
      <t>Justificación de diferencia de avances con respecto a las metas programadas
UR:</t>
    </r>
    <r>
      <rPr>
        <sz val="10"/>
        <rFont val="Soberana Sans"/>
        <family val="2"/>
      </rPr>
      <t xml:space="preserve"> D00
El desempeño del Programa de Coinversión Social en el cumplimiento de las metas de los indicadores del Anexo para la Igualdad entre mujeres y hombres, es el siguiente: en el indicador Porcentaje de proyectos apoyados que manifiestan trabajar para para la igualdad entre mujeres y hombres, se superó la meta estimada al periodo de en un 2.78 por ciento, en el indicador Porcentaje de proyectos apoyados que manifiestan trabajar para prevenir y atender la violencia de género se tuvo un avance respecto a la meta de 86.2 por ciento, es decir, 13.8 por ciento por debajo de la misma, finalmente, en el indicador Porcentaje de proyectos apoyados que manifiestan trabajar para prevenir y atender la discriminación por género, se tuvo un alcance respecto a la meta de 110.8 por ciento, es decir 10.8 por ciento por arriba de lo estimado, estas diferencias se deben a un cambio en el denominador de los indicadores de 617 a 664 proyectos, toda vez que, el Programa identificó que un mayor número de proyectos ejecutan actividades relacionadas con las acciones del Anexo 13 del PEF.   </t>
    </r>
  </si>
  <si>
    <r>
      <t>Acciones realizadas en el periodo
UR:</t>
    </r>
    <r>
      <rPr>
        <sz val="10"/>
        <rFont val="Soberana Sans"/>
        <family val="2"/>
      </rPr>
      <t xml:space="preserve"> D00
Al corte del cuarto trimestre el Programa de Coinversión Social apoyó un total de 966 proyectos de los Actores Sociales -Organizaciones de la Sociedad Civil Instituciones de Educación Superior y Centro de Investigación-.  De los proyectos apoyados, se ha identificado que, en 664 proyectos (68.7%), los actores sociales trabajan para la igualdad entre mujeres y hombres, para prevenir y atender la violencia y la discriminación de género, conforme lo siguiente: 184 proyectos realizan acciones para prevenir y atender la discriminación por género (27.7%), 166 proyectos trabajan para prevenir y atender la violencia de género (25%) y 314 para la igualdad entre mujeres y hombres (57.28%). En total se ejerció un presupuesto de 121.2 millones de pesos, en favor de 233,837 personas, 134,009 mujeres y 99,828 hombres.  </t>
    </r>
  </si>
  <si>
    <t>UR: D00</t>
  </si>
  <si>
    <t>27.70</t>
  </si>
  <si>
    <t>D00</t>
  </si>
  <si>
    <t xml:space="preserve"> Porcentaje de proyectos apoyados que manifiestan trabajar para prevenir y atender la discriminación por género   </t>
  </si>
  <si>
    <t>29.00</t>
  </si>
  <si>
    <t xml:space="preserve">Porcentaje de proyectos apoyados que manifiestan trabajar para prevenir y atender la violencia de género    </t>
  </si>
  <si>
    <t>47.20</t>
  </si>
  <si>
    <t>46.00</t>
  </si>
  <si>
    <t xml:space="preserve"> Porcentaje de proyectos apoyados que manifiestan trabajar para la igualdad entre mujeres y hombres   </t>
  </si>
  <si>
    <t xml:space="preserve"> D00- Instituto Nacional de Desarrollo Social </t>
  </si>
  <si>
    <t xml:space="preserve"> En el Diagnóstico del Programa de Coinversión Social (PCS) se identifica como problema central: Actores Sociales con niveles de fortalecimiento y vinculación insuficiente que impiden su contribución al fomento del capital social y realización de actividades que fortalezcan la cohesión social y el desarrollo humano de grupos, comunidades o regiones que viven en situación de vulnerabilidad o exclusión. Entre las causas del problema se identifican a) insuficientes mecanismos para la articulación entre actores sociales y gubernamentales, b) limitados recursos públicos para la realización de acciones por parte de los actores sociales, c) insuficiente desarrollo institucional de los actores sociales, d) insuficiente información sobre el impacto e incidencia del trabajo de los actores sociales en la atención de grupos en situación de vulnerabilidad  y, e) nula o escasa sinergia entre actores sociales y servidores públicos.  Uno de los efectos del problema central es que las políticas sociales no logran cabalmente sus objetivos de desarrollo comunitario y social a través de esquemas de inclusión y cohesión social, mientras que otro efecto es la reducción de actividades de los actores sociales debido a la desvinculación con la sociedad y la ruptura del tejido social. Todo lo anterior, se traduce finalmente en limitada participación social en el desarrollo social y comunitario. (SEDESOL. 2015) Derivado de lo anterior, el PCS tiene como propósito fortalecer y vincular a los Actores Sociales para que a través del fomento y apoyo a sus actividades promuevan la cohesión y el capital social de grupos, comunidades o regiones que viven en situación de vulnerabilidad o exclusión. (RO.2017) Así mismo, desde un enfoque transversal y con perspectiva de género, en sinergia con los Actores Sociales, el PCS busca contribuir a promover la igualdad de oportunidades y de trato entre mujeres y hombres. (RO. 2017) </t>
  </si>
  <si>
    <t>99828</t>
  </si>
  <si>
    <t>134009</t>
  </si>
  <si>
    <t>(Instituto Nacional de Desarrollo Social)</t>
  </si>
  <si>
    <t>124.8</t>
  </si>
  <si>
    <t>Programa de Coinversión Social</t>
  </si>
  <si>
    <t>S070</t>
  </si>
  <si>
    <r>
      <t>Acciones de mejora para el siguiente periodo
UR:</t>
    </r>
    <r>
      <rPr>
        <sz val="10"/>
        <rFont val="Soberana Sans"/>
        <family val="2"/>
      </rPr>
      <t xml:space="preserve"> D00
Sin información</t>
    </r>
  </si>
  <si>
    <r>
      <t>Justificación de diferencia de avances con respecto a las metas programadas
UR:</t>
    </r>
    <r>
      <rPr>
        <sz val="10"/>
        <rFont val="Soberana Sans"/>
        <family val="2"/>
      </rPr>
      <t xml:space="preserve"> D00
Sin información</t>
    </r>
  </si>
  <si>
    <r>
      <t>Acciones realizadas en el periodo
UR:</t>
    </r>
    <r>
      <rPr>
        <sz val="10"/>
        <rFont val="Soberana Sans"/>
        <family val="2"/>
      </rPr>
      <t xml:space="preserve"> D00
El Indesol realizará acciones de seguimiento físico y operativo de su apoyos, acciones o servicios entregados, cuya metodología se elaborará con base en los elementos técnicos mínimos que defina la Dirección General de Evaluación y Monitoreo de los Programas Sociales (DGEMPS). Asimismo, la DGEMPS establecerá el mecanismo para la validación de la metodología, previo a su aplicación en campo y revisará el informe final de seguimiento (numeral 7.1 de las ROP 2017).  Al cuarto trimestre, el Programa recibió la validación de la DGEMPS del documento metodológico de seguimiento físico y operativo del PAIMEF.  En cuanto al Índice de Fortalecimiento Institucional, se llevó a cabo una capacitación, en dos sesiones, dirigida al personal designado por las IMEF, para este fin. La primera dirigida a las regiones sur y norte y la segunda a las regiones centro y occidente; entre otros temas, se consideró una breve presentación del IFI, la revisión de las dimensiones y las funciones básicas de la plataforma.   De acuerdo con el Programa Anual de Evaluación 2017, el PAIMEF deberá realizar una Evaluación de Consistencia y Resultados, por lo que en el periodo de informe se realizaron tres reuniones en el marco de la elaboración de Evaluación de Consistencia y Resultados. Cuyos principales resultados fueron: presentación del personal que conformará el equipo evaluador, presentar una breve introducción del PAIMEF, realizar un análisis de las preguntas presentes en los Términos de Referencia (TdR) para conocer la documentación con la que se cuenta. </t>
    </r>
  </si>
  <si>
    <t>300.40</t>
  </si>
  <si>
    <t>300.50</t>
  </si>
  <si>
    <t>300.5</t>
  </si>
  <si>
    <t>303.09</t>
  </si>
  <si>
    <t>6.04</t>
  </si>
  <si>
    <t>6.42</t>
  </si>
  <si>
    <t>6.40</t>
  </si>
  <si>
    <t>Porcentaje de mujeres de 15 años y más que declararon haber sufrido al menos un incidente de violencia a lo largo de la relación con su última pareja</t>
  </si>
  <si>
    <t>120.16</t>
  </si>
  <si>
    <t xml:space="preserve">Porcentaje de unidades de atención especializada apoyadas por las IMEF con recursos del PAIMEF </t>
  </si>
  <si>
    <t xml:space="preserve"> Si bien es cierto la violencia en contra de las mujeres es un fenómeno complejo en el que intervienen múltiples factores, entre los cuales encontramos: factores estructurales relativos al entorno social, factores institucionales y factores individuales.  El PAIMEF busca establecer vínculos entre los tres órdenes de gobierno de cara a la erradicación de la violencia contra las mujeres. Para ello las Instancias de Mujeres en las Entidades Federativas (IMEF) son consideradas las ejecutoras del Programa, las cuales operan y promueven acciones a nivel estatal y municipal que contribuyen a la construcción de una red interinstitucional que eventualmente permitirá el abordaje integral de esta problemática.  A partir de esto, el PAIMEF, también busca contribuir a la construcción de una sociedad igualitaria mediante acciones de prevención y atención en materia de violencia contra las mujeres, para lo cual, el trabajo a realizar está enfocado al bajo nivel de empoderamiento de las mujeres en situación de violencia que solicitan servicios de atención especializada en las unidades apoyadas por el PAIMEF.  Para efectos de la presente situación, el PAIMEF, entiende el termino de empoderamiento para una vida libre de violencia el proceso por medio del cual las mujeres desarrollan capacidades para transitar de una situación de violencia de género, a un estadio de conciencia, autodeterminación y autonomía y, con ello, ejerzan su derecho a una vida libre de violencia. Cabe destacar que el concepto amplio de ?empoderamiento de las mujeres para una vida libre de violencia? es un proceso de largo plazo que comienza en el ámbito personal donde las mujeres desarrollan paulatinamente una autoimagen positiva, al tiempo que van adquiriendo confianza en sus propias capacidades; estas fortalezas trascienden el ámbito personal y se expanden al ámbito familiar y cercano y, posteriormente, hacia una dimensión comunitaria y social. </t>
  </si>
  <si>
    <t>162800</t>
  </si>
  <si>
    <t>462969</t>
  </si>
  <si>
    <t>303.0</t>
  </si>
  <si>
    <t>Programa de Apoyo a las Instancias de Mujeres en las Entidades Federativas (PAIMEF)</t>
  </si>
  <si>
    <t>S155</t>
  </si>
  <si>
    <r>
      <t>Acciones de mejora para el siguiente periodo
UR:</t>
    </r>
    <r>
      <rPr>
        <sz val="10"/>
        <rFont val="Soberana Sans"/>
        <family val="2"/>
      </rPr>
      <t xml:space="preserve"> 211
Sin información</t>
    </r>
  </si>
  <si>
    <r>
      <t>Justificación de diferencia de avances con respecto a las metas programadas
UR:</t>
    </r>
    <r>
      <rPr>
        <sz val="10"/>
        <rFont val="Soberana Sans"/>
        <family val="2"/>
      </rPr>
      <t xml:space="preserve"> 211
Porcentaje de beneficiarias(os) del Programa en la Modalidad de Apoyo a Madres Trabajadoras y Padres solos. Las reglas de Operación del Programa establecen que las personas Beneficiarias pueden ser acreedoras de los apoyos que se otorgan por un máximo de 3 niñas(os) por hogar en el mismo periodo de tiempo, salvo en casos de nacimientos múltiples. Por lo anterior, la relación entre el número de niñas(os) y personas beneficiarias fue un poco menor de lo esperado, lo cual permitió tener un desempeño de casi 100%.;  Porcentaje de Estancias Infantiles operando en el Programa. Durante el ejercicio fiscal 2017, se presentó un incremento mayor al proyectado en la demanda de solicitudes de afiliación de nuevas Estancias Infantiles por parte de personas interesadas en establecer y operar una Estancia Infantil. Por lo anterior, al periodo existe mayor número de Estancias Infantiles afiliadas al Programa que las proyectadas.   ;  Estancias Infantiles en municipios contenidos en el catálogo de Comi;  Porcentaje de hijas(os) o niñas(os) al cuidado de beneficiarias(os) en la modalidad de Apoyo a Madres Trabajadoras y Padres Solos que reciben servicio de Estancias Infantiles. El valor alcanzado por el indicador respecto a la meta establecida muestra un desempeño destacado. Lo anterior significó que las sustituciones e incorporaciones de niñas(os) tuvieron un ritmo de crecimiento adecuado; es decir, la salida de niñas(os) por cumplir 4 o 6 años, de acuerdo con las Reglas de Operación, fue compensada de manera constante con altas para brindar los apoyos a las madres y padres solos. La relación entre el número de niñas(os) y personas Beneficiarias fue un poco menor que lo esperada, lo cual significó una diferencia absoluta mínima con la meta establecida.</t>
    </r>
  </si>
  <si>
    <r>
      <t>Acciones realizadas en el periodo
UR:</t>
    </r>
    <r>
      <rPr>
        <sz val="10"/>
        <rFont val="Soberana Sans"/>
        <family val="2"/>
      </rPr>
      <t xml:space="preserve"> 211
Para el cuarto trimestre de 2017, el Programa de Estancias Infantiles para Apoyar a Madres Trabajadoras, reportó entre otros, el indicador Índice de pago oportuno en la modalidad de Apoyo a Madres Trabajadoras y Padres Solos de la Matriz de Indicadores para Resultados. El desempeño de dicho indicador mantuvo la eficiencia en el proceso de pago llevado a cabo por las Coordinaciones a las Responsables de las Estancias Infantiles. En ese sentido, el proceso de pago se realiza en 15 días naturales como promedio a nivel nacional. ;  Al 31 de diciembre, se lleva a cabo el proceso de elaboración de la Evaluación de Consistencia y Resultados 2017-2018 del Programa. Asimismo, la Dirección General de Evaluación y Monitoreo de los Programas Sociales (DGEMPS) concluyó la Ficha de Monitoreo y Evaluación 2016-2017 del PEI, con la información entregada por el Programa;  El Programa cuenta con acciones de trabajo continuo que permiten garantizar que las condiciones de seguridad de las Estancias Infantiles afiliadas sean las necesarias para garantizar la integridad física de las niñas y los niños que asisten. En este sentido, al 31 de diciembre del 2017, personal de la Sedesol realizó 46,525 visitas de supervisión en sus diferentes tipos en todo el país, destacando un saldo blanco entre infantes y personal de todas las Estancias del país durante los eventos del 19 de septiembre.</t>
    </r>
  </si>
  <si>
    <t>7,005.00</t>
  </si>
  <si>
    <t>6,000.00</t>
  </si>
  <si>
    <t xml:space="preserve">Estancia Infantil </t>
  </si>
  <si>
    <t>Estancias Infantiles en municipios contenidos en el catálogo de Comisión Nacional para el Desarrollo de los Pueblos Indígenas señalados como población predominantemente indígena</t>
  </si>
  <si>
    <t>100.85</t>
  </si>
  <si>
    <t>9,300.00</t>
  </si>
  <si>
    <t>Porcentaje de Estancias Infantiles operando en el Programa</t>
  </si>
  <si>
    <t>99.92</t>
  </si>
  <si>
    <t>311,322.00</t>
  </si>
  <si>
    <t>Porcentaje de beneficiarias(os) del Programa en la Modalidad de Apoyo a Madres Trabajadoras y Padres solos</t>
  </si>
  <si>
    <t>99.39</t>
  </si>
  <si>
    <t>Porcentaje de hijas(os) o niñas(os) al cuidado de beneficiarias(os) en la modalidad de Apoyo a Madres Trabajadoras y Padres Solos que reciben servicio de Estancias Infantiles</t>
  </si>
  <si>
    <t xml:space="preserve"> Secretaria de Desarrollo Social </t>
  </si>
  <si>
    <t>(Delegación SEDESOL en Chihuahua)</t>
  </si>
  <si>
    <t>(Delegación SEDESOL en Chiapas)</t>
  </si>
  <si>
    <t>127</t>
  </si>
  <si>
    <t>(Delegación SEDESOL en Colima)</t>
  </si>
  <si>
    <t>126</t>
  </si>
  <si>
    <t>(Delegación SEDESOL en Coahuila)</t>
  </si>
  <si>
    <t>125</t>
  </si>
  <si>
    <t>(Delegación SEDESOL en Campeche)</t>
  </si>
  <si>
    <t>(Delegación SEDESOL en Baja California Sur)</t>
  </si>
  <si>
    <t>123</t>
  </si>
  <si>
    <t>(Delegación SEDESOL en Baja California)</t>
  </si>
  <si>
    <t>122</t>
  </si>
  <si>
    <t>(Delegación SEDESOL en Aguascalientes)</t>
  </si>
  <si>
    <t>121</t>
  </si>
  <si>
    <t>3884.2</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</si>
  <si>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</si>
  <si>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</si>
  <si>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</si>
  <si>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UR: 213</t>
  </si>
  <si>
    <t>60.30</t>
  </si>
  <si>
    <t>213</t>
  </si>
  <si>
    <t>Porcentaje de Adultas Mayores dentro del Padrón Activo de Beneficiarios</t>
  </si>
  <si>
    <t>2150551</t>
  </si>
  <si>
    <t>3225426</t>
  </si>
  <si>
    <t>2270455</t>
  </si>
  <si>
    <t>3135388</t>
  </si>
  <si>
    <t>5400.0</t>
  </si>
  <si>
    <t>Pensión para Adultos Mayores</t>
  </si>
  <si>
    <t>S176</t>
  </si>
  <si>
    <r>
      <t>Acciones de mejora para el siguiente periodo
UR:</t>
    </r>
    <r>
      <rPr>
        <sz val="10"/>
        <rFont val="Soberana Sans"/>
        <family val="2"/>
      </rPr>
      <t xml:space="preserve"> 600
Sin información</t>
    </r>
  </si>
  <si>
    <r>
      <t>Justificación de diferencia de avances con respecto a las metas programadas
UR:</t>
    </r>
    <r>
      <rPr>
        <sz val="10"/>
        <rFont val="Soberana Sans"/>
        <family val="2"/>
      </rPr>
      <t xml:space="preserve"> 600
En relación a los acuerdos cumplidos del Comité de Igualdad de Género se han cumplido a la fecha 14 de los 15 acuerdos (93%) que se han establecido en el seno del Comité, la meta original era lograr el 80% ya que al cierre del año siempre queda poco tiempo para el cumplimiento del 100% de los acuerdos.;    En relación a la las cifras de capacitación por este medio queremos aclarar que los datos de capacitación acumulados al 4o  trimestre son 952 servidoras y servidores públicos, tal y como se indica en el documento de información cualitativa y cuantitativa de ellos son 282 personal que ocupa un puesto a nivel mando medio o superior.     Avance por trimestre en capacitación con perspectiva de género 2017  Trimestre           Mujeres Hombres Total  1er trimestre 144 39 183  2o trimestre 124 73 197  3er trimestre 263 177 440  4º trimestre 72 60 132                 603 349  952      Respecto de la Acción 188 Capacitación a las y los servidores públicos, para 2017, se estimó capacitar al 50% de las 1,500 que  laboran en la SECTUR, esto es 750 servidoras/es públicos, al cuarto trimestre, se han capacitado/sensibilizado 952 servidoras/es públicos, un 27 % más de programado. Las razones que explican esta diferencia son: se hicieron obligatorias la asistencia a los talleres de sensibilización en el Protocolo para prevenir, atender y sancionar el Hostigamiento y Acoso Sexual y el curso en línea el ABC de Género y Derechos Humanos en el Sector Turismo.    Acción 188 Capacitación a mandos medios y superiores. Para 2017 se estimó capacitar a un 30 % de las 350 personas que ocupan una plaza entre Enlace y Secretario de Estado en la SECTUR, a la fecha se ha logrado capacitar/sensibilizar a 282 personas 166 mujeres y 116 hombres. Lo anterior significa que se ha capacitado/sensibilizado a 177 personas más de lo previsto en la meta anual o que la meta anual se ha rebasado en un 68%. La razón principal de la diferencia se debe a que se hizo obligatorio el curso en línea el ABC de Género y Derechos Humanos en el Sector Turismo y fue posible mantenerlo en línea hasta el mes de Junio. Adicionalmente se invitó a las mujeres líderes de FONATUR y CPTM al curso de Alta Dirección y Liderazgo.                      </t>
    </r>
  </si>
  <si>
    <r>
      <t>Acciones realizadas en el periodo
UR:</t>
    </r>
    <r>
      <rPr>
        <sz val="10"/>
        <rFont val="Soberana Sans"/>
        <family val="2"/>
      </rPr>
      <t xml:space="preserve"> 600
En el marco del día internacional de eliminación de la violencia de género se presentó la obra de teatro ?Que veo cuando me veo?, la obra contribuye a fomentar la cultura con enfoque de género así como a la recreación familiar.  La obra tiene  una perspectiva lúdica que lleva a la escena el problema de la violencia contra las mujeres y envía el mensaje de que a partir del autoconocimiento se pueden eliminar las ideas y prejuicios que provocan desigualdad y violencia hacia las mujeres, motivando a la reflexión desde la empatía y el acuerdo. Asistieron a la presentación de la obra 198 personas, 138 mujeres y 60 hombres: De los cuales 72 eran personal operativo, 21 personal de mandos medios y superiores y 107 familiares y amigos invitados;  De conformidad con los acuerdos del Comité de Igualdad de Género el día 22 de noviembre inició la campaña para promover el uso del lenguaje incluyente y no sexista en la SECTUR con la colaboración de la Dirección General de Comunicación Social, la cual;  Se realizaron Talleres de Sensibilización en prevención a la trata de personas y respeto a los derechos humanos para construir protocolo de actuación del personal de la Corporación Ángeles Verdes. Asistieron a este evento: 39 personas, 14 mujeres y 25  hombres. Correspondiendo 32 a personal operativo y 7 a mandos medios y superiores.    </t>
    </r>
  </si>
  <si>
    <t>6.06</t>
  </si>
  <si>
    <t>9.63</t>
  </si>
  <si>
    <t>9.57</t>
  </si>
  <si>
    <t>Cuatrimestral</t>
  </si>
  <si>
    <t>Porcentaje de acuerdos cumplidos del Comité de Igualdad de Género</t>
  </si>
  <si>
    <t>Porcentaje de Mujeres dueñas de MIPYMES turísticas satisfechas con el 3er encuentro de Mujeres Emprendedoras</t>
  </si>
  <si>
    <t>268.00</t>
  </si>
  <si>
    <t>Porcentaje de servidoras/es públicos/as de mandos medios y superiorees  capacitados y/o sensibilizados en cursos y talleres con enfoque de género.</t>
  </si>
  <si>
    <t>Porcentaje de Servidoras y servidores públicos capacitados y/o sensibilizados en cursos y talleres con enfoque de género.</t>
  </si>
  <si>
    <t>Porcentaje  de acciones cumplidas de la estrategia integral de prevención a la trata de personas en el sector de los viajes y el turismo, 2017.</t>
  </si>
  <si>
    <t>Porcentaje  de acciones cumplidas del Plan de Acción Turismo Libre de Trabajo Infantil en el sector de los viajes y el turismo 2017</t>
  </si>
  <si>
    <t>Porcentaje de Mujeres graduadas del programa de Desarrollo Comunitario para Mujeres</t>
  </si>
  <si>
    <t xml:space="preserve"> Secretaria de Turismo </t>
  </si>
  <si>
    <t>349</t>
  </si>
  <si>
    <t>603</t>
  </si>
  <si>
    <t>1023</t>
  </si>
  <si>
    <t>507</t>
  </si>
  <si>
    <t>(Subsecretaría de Planeación y Política Turística)</t>
  </si>
  <si>
    <t>9.5</t>
  </si>
  <si>
    <t>Planeación y conducción de la política de turismo</t>
  </si>
  <si>
    <t>Turismo</t>
  </si>
  <si>
    <t>21</t>
  </si>
  <si>
    <r>
      <t>Acciones de mejora para el siguiente periodo
UR:</t>
    </r>
    <r>
      <rPr>
        <sz val="10"/>
        <rFont val="Soberana Sans"/>
        <family val="2"/>
      </rPr>
      <t xml:space="preserve"> 115
Indicador: Fortalecimiento y construcción de capacidades en OSC, mediante la capacitación.    Se buscará tener una comunicación formal y oportuna con las o los representantes de todas las OSC, ya que llegó a haber confusiones con relación a los mensajes e información que fue compartida. Además se buscará tener un impacto más amplio con la implementación de medios digitales para ampliar la cobertura de la meta.;  Indicador: Participación e incidencia de mujeres (capacitadas por OSC) en el espacio público.  A pesar de ser el objetivo del programa, en las ediciones anteriores no se ha logrado definir formalmente y con objetividad técnica la línea base sobre la que puede resultar alcanzable esta meta, por ello, se buscó asegurar un acompañamiento académico profesional con experiencia en gestión, administración e implementación de proyectos para la evaluación de los resultados alcanzados por cada OSC.</t>
    </r>
  </si>
  <si>
    <r>
      <t>Justificación de diferencia de avances con respecto a las metas programadas
UR:</t>
    </r>
    <r>
      <rPr>
        <sz val="10"/>
        <rFont val="Soberana Sans"/>
        <family val="2"/>
      </rPr>
      <t xml:space="preserve"> 115
Indicador: Participación e incidencia de mujeres (capacitadas por OSC) en el espacio público.    Al momento sólo se puede dar cuenta de las mujeres capacitadas por lo que resta esperar a que los proyectos se implementen para reconocer  e identificar las mujeres que lograron incidir en el espacio público posterior a las actividades que impartan las OSC para capacitarlas.;  Indicador: Fortalecimiento y construcción de capacidades en OSC, mediante la capacitación.   Durante la planeación y definición de los indicadores se consideró que podría haber más de 1 Organización de la Sociedad Civil que, por alguna eventualidad o contratiempo, no podría participar en el taller de capacitación, sin embargo todas las OSC pudieron asistir y hubo casos particulares en os que mandaron hasta 3 personas.</t>
    </r>
  </si>
  <si>
    <r>
      <t>Acciones realizadas en el periodo
UR:</t>
    </r>
    <r>
      <rPr>
        <sz val="10"/>
        <rFont val="Soberana Sans"/>
        <family val="2"/>
      </rPr>
      <t xml:space="preserve"> 115
Indicador: Participación e incidencia de mujeres (capacitadas por OSC) en el espacio público.  Fueron seleccionados las Organizaciones de la Sociedad Civil cuyos proyectos fueron mejor evaluados por el comité dictaminador, se llevó a cabo el taller de capacitación a dichas OSC y se estima, con los datos presentados por las OSC, que éstas tengan un impacto directo en más de 13,000 personas para que pongan en práctica lo aprendido a través de su involucramiento en acciones de participación ciudadana, incidencia en políticas públicas, monitoreo o vigilancia de programas gubernamentales.;  Indicador: Fortalecimiento y construcción de capacidades en OSC, mediante la capacitación.   Durante el cuarto periodo de implementación se capacitó a por lo menos 2 personas de cada una de las Organizaciones de la Sociedad Civil, cuyos proyectos resultaron seleccionados entre los 24 ganadores del Programa Nacional de Impulso a la Participación Política de Mujeres a través de organizaciones de la Sociedad Civil 2017.</t>
    </r>
  </si>
  <si>
    <t>17.0</t>
  </si>
  <si>
    <t>Participación e incidencia de mujeres (capacitadas por OSC) en el espacio público</t>
  </si>
  <si>
    <t>Fortalecimiento y construcción de capacidades en OSC, mediante la capacitación</t>
  </si>
  <si>
    <t xml:space="preserve"> Secretaria de Instituto Nacional Electoral </t>
  </si>
  <si>
    <t xml:space="preserve"> El pasado 14 de octubre de 2016 fue aprobada por el Consejo General del Instituto Nacional Electoral la Estrategia Nacional de Cultura Cívica 2017-2023, documento rector de la política pública diseñada para el fortalecimiento de la cultura democrática. Este documento consta de un diagnóstico en el que se consideró, como su cuarto componente, la Perspectiva de Género. Desde el ámbito de la ciudadanía, la perspectiva de género muestra el impacto de los estereotipos para restringir la presencia de mujeres en el espacio público y el acceso al poder político devela las limitaciones que imponen los roles del cuidado en el ámbito privado para ese mismo fin. En el diagnóstico de este documento los datos que sobresalen son:  42.4% de los escaños en la Cámara de Diputados son ocupados por mujeres, 36.7% de la Cámara de Senadores, 34.6% de los congresos estatales y 35.1% de la regidurías. En la Suprema Corte de Justicia de la Nación las mujeres representan sólo el 18.2%, en el Tribunal Electoral del Poder Judicial de la Federación, 14.3% y al frente de las secretarías de Estado, 11.1%. 9.4% de los gobiernos municipales tienen presidentas y 3.1% de las gubernaturas a mujeres gobernando. 22% de los puestos directivos de la administración pública son ocupados por mujeres. Se propone capacitar a organizaciones de la sociedad civil en el diseño de sus proyectos, con el propósito de que elaboren proyectos de incidencia política para el fortalecimiento del liderazgo político de las mujeres, y para reforzar las capacidades de sus integrantes para el desarrollo de proyectos de incidencia política.  </t>
  </si>
  <si>
    <t>232</t>
  </si>
  <si>
    <t>2611</t>
  </si>
  <si>
    <t>960</t>
  </si>
  <si>
    <t>(Dirección Ejecutiva de Capacitación Electoral y Educación Cívica)</t>
  </si>
  <si>
    <t>Capacitación y educación para el ejercicio democrático de la ciudadanía</t>
  </si>
  <si>
    <t>R003</t>
  </si>
  <si>
    <t>Instituto Nacional Electoral</t>
  </si>
  <si>
    <t>22</t>
  </si>
  <si>
    <r>
      <t>Acciones de mejora para el siguiente periodo
UR:</t>
    </r>
    <r>
      <rPr>
        <sz val="10"/>
        <rFont val="Soberana Sans"/>
        <family val="2"/>
      </rPr>
      <t xml:space="preserve"> 122
Indicador: Porcentaje de avance del proyecto Acciones para la igualdad sustantiva en el INE.   Continuar identificando temas de interés para el personal del INE en la promoción de los derechos político electorales de las mujeres.;  Indicador: Porcentaje de avance del proyecto Acciones para la igualdad en el ejercicio de los derechos político-electorales.  Concluir los dos proyectos para el primer trimestre de 2018. </t>
    </r>
  </si>
  <si>
    <r>
      <t>Justificación de diferencia de avances con respecto a las metas programadas
UR:</t>
    </r>
    <r>
      <rPr>
        <sz val="10"/>
        <rFont val="Soberana Sans"/>
        <family val="2"/>
      </rPr>
      <t xml:space="preserve"> 122
Indicador: Porcentaje de avance del proyecto Acciones para la igualdad en el ejercicio de los derechos político-electorales.  Dos de los once proyectos no han podido concluirse en su totalidad debido a trámites administrativos que han retrasado el proceso o a que la elaboración y revisión de los entregables llevó más tiempo de lo previsto.;  Indicador: Porcentaje de avance del proyecto Acciones para la igualdad sustantiva en el INE.   Derivado de la instalación de la Comisión Temporal para el Fortalecimiento de la Igualdad de Género y No Discriminación en la Participación Política en el marco del Proceso Electoral 2017-2018, que tuvo lugar el 5 de octubre, las actividades de transversalización en la materia estuvieron concentradas en esa instancia.   Asimismo, se informa que por motivos de la agenda de proceso electoral, no fue posible concretar una fecha para llevar a cabo la cuarta sesión ordinaria del Grupo de Trabajo de Igualdad y No Discriminación, por lo que tendrá lugar a inicios de 2018.  Igualmente, por la planeación, cuestiones administrativas y la revisión de los materiales entre distintas áreas del INE, no fue posible llevar a cabo la difusión de los materiales de la campaña de sensibilización de atención y prevención del INE, la cual se implementará en 2018.</t>
    </r>
  </si>
  <si>
    <r>
      <t>Acciones realizadas en el periodo
UR:</t>
    </r>
    <r>
      <rPr>
        <sz val="10"/>
        <rFont val="Soberana Sans"/>
        <family val="2"/>
      </rPr>
      <t xml:space="preserve"> 122
Indicador:Porcentaje de avance del proyecto Acciones para la igualdad en el ejercicio de los derechos político-electorales. A1.El 1 de diciembre de 2017 tuvo lugar la Novena sesión ordinaria del Observatorio de Participación Política de las Mujeres en México (OPPMM), avance 100% A5=El proyecto de organización de 2 reuniones de trabajo para el fortalecimiento del liderazgo político de las mujeres indígenas, tiene avance del 100%. Las consultas tuvieron lugar el 23 agosto y el 27 octubre. A6=Sobre la elaboración, edición y difusión de boletines informativos con la jurisprudencia electoral de la CoIDH y del TEPJF, se han entregado cuatro de los cinco boletines contemplados,avance 80% A7=La elaboración de libro Cuando las mujeres votamos por primera vez, está concluido. avance 100% A8 La elaboración del libro La representación política de las mujeres en México, ha concluido. avance 100% El libro fue realizado por personal académico del Instituto de Investigaciones Jurídicas de la UNAM y la;  Indicador: Porcentaje de avance del proyecto Acciones para la igualdad sustantiva en el INE.A1=En noviembre de 2017 se inició un proyecto que consiste en realizar una campaña que difunda información para prevenir y atender el hostigamiento y acoso laboral y sexual, al personal del INE ubicado en oficinas centrales y en órganos desconcentrados. El diseño de la campaña se realiza con la colaboración de Larousse México y consiste en mensajes vía correo electrónico, carteles, trípticos y otros materiales impresos informativos. En 2017 se diseñó la propuesta creativa y elaboraron los materiales, en 2018, se realizará la difusión. En el marco de las Reuniones Regionales para la preparación del Proceso Electoral 2018 en materia de Organización Electoral, se llevaron a cabo cinco pláticas de sensibilización en materia de ambientes laborales libre de violencia y discriminación: 8 nov en Monterrey, 15 y 29 en la CDMX, 22 en Guadalajara y 6 de dic en Mérida, a las y los Vocales Ejecutivos, Secretarios y de Organización Electoral de los 332 órganos desconcentrados del INE, 996 personas sensibilizadas, 298 mujeres y 698 hombres.  A2=En el marco del Grupo de Trabajo, la Coord Nac de Comunic Soc y la DECEyEC participaron en un curso de lenguaje incluyente, para que las personas que están a cargo de las campañas institucionales de difusión fueran conscientes de la importancia de generar mensajes para todas las personas y aprendieran herramientas para producir contenidos incluyentes.Ahora las campañas institucionales dirigidas a la ciudadanía y los mensajes de FB y Twitter procuran utilizar lenguaje incluye y ninguna expresión discriminatoria. 14 personas capacitadas:7 mujeres y 7 hombres.Las actividades de transversalización estuvieron concentradas en la Comisión Temporal para el Fortalecimiento de la Igualdad de Género y No Discriminación en la Participación Política en el marco del Proceso Electoral 2017-2018, se realizaron sesiones: Inst. 5 oct, Ord.: 25 oct y Extraord 13-14 nov</t>
    </r>
  </si>
  <si>
    <t>4.31</t>
  </si>
  <si>
    <t>4.48</t>
  </si>
  <si>
    <t>UR: 122</t>
  </si>
  <si>
    <t>Porcentaje de avance del proyecto Acciones para la igualdad en el ejercicio de los derechos político-electorales</t>
  </si>
  <si>
    <t>98.75</t>
  </si>
  <si>
    <t>Porcentaje de avance del proyecto Acciones para la igualdad sustantiva en el INE</t>
  </si>
  <si>
    <t xml:space="preserve"> Los principales obstáculos que enfrentan las mujeres que trabajan en el INE para el acceso a cargos de dirección son: En el Servicio Profesional cuando en una vacante solicita cambiar de residencia, existe un sesgo genérico ya que solamente podrán acceder a esa vacante hombres o bien, mujeres solteras que no tengan a cargo una familia o personas a quién cuidar. La disparidad entre sexos es notoria en esta Rama del Instituto, 28.2% son mujeres. Para la Rama Administrativa, los puestos dependen (en su mayoría), de la designación del superior inmediato. En este ámbito, existen números casi iguales entre mujeres y hombres, 47.3% son mujeres. En el caso del personal de honorarios, los puestos de ?Operador? y ?Auxiliar? son en los que mayor participación tienen las mujeres respecto a los hombres (más del 55%), en cambio en el puesto de ?Responsable?, los hombres representan más del 60%. Se encontró que existen puestos con mayor participación de mujeres, tales como: edecanes, psicólogas, archivistas, redactoras, secretarias, e intendentes. Generalmente corresponden a los sueldos más bajos. Puestos ?masculinos y ?femeninos? altamente diferenciados en el personal de la Rama Administrativa. La mayoría de los puestos de la Rama Administrativa son ?masculinos? con 60.7% del total, mientras que los ?femeninos? representan el 19.6%. El resto se consideran ?mixtos?. 62% del personal femenino de la RA es el principal proveedor de su hogar. Las mujeres consideran que escalar ha significado retos para conciliar su vida familiar y laboral. Las mujeres hacen referencia a la tensión que se vive en procesos electorales, que impacta en todas las áreas de su vida. Dificultad de las mujeres para capacitarse por los horarios, lo que les impide estar en constante actualización. Aun existe acoso u hostigamiento sexual y laboral. Por lo anterior aun siguen prevaleciendo barreras estructurales para lograr una mayor igualdad entre mujeres y hombres al interior del INE.  </t>
  </si>
  <si>
    <t>904</t>
  </si>
  <si>
    <t>680</t>
  </si>
  <si>
    <t>(Unidad Técnica de Igualdad de Género y No Discriminación)</t>
  </si>
  <si>
    <t>Dirección, soporte jurídico electoral y apoyo logístico</t>
  </si>
  <si>
    <t>R008</t>
  </si>
  <si>
    <r>
      <t>Acciones de mejora para el siguiente periodo
UR:</t>
    </r>
    <r>
      <rPr>
        <sz val="10"/>
        <rFont val="Soberana Sans"/>
        <family val="2"/>
      </rPr>
      <t xml:space="preserve"> 120
Indicador: Porcentaje de avance de las actividades del proyecto Acciones para la igualdad desde la Fiscalización 2017.   Para la ejecución de los proyectos 2018, la Unidad Técnica de Fiscalización aplicará la dinámica de trabajar coordinadamente con la DEA, con el propósito de cumplir con los objetivos, lo que contribuirá a una reducción de tiempos para poder realizar la contratación, un mayor plazo para la elaboración y conclusión de cada uno de los entregables programados.    Adicionalmente, se continuará con el programa de capacitación en materia de gasto programado, la sensibilización del personal y partidos políticos y el mejoramiento del clima organizacional con igualdad entre hombres y mujeres; así como con el atestiguamiento de las actividades del gasto programado que realizan los partidos políticos.</t>
    </r>
  </si>
  <si>
    <r>
      <t>Justificación de diferencia de avances con respecto a las metas programadas
UR:</t>
    </r>
    <r>
      <rPr>
        <sz val="10"/>
        <rFont val="Soberana Sans"/>
        <family val="2"/>
      </rPr>
      <t xml:space="preserve"> 120
Indicador: Porcentaje de avance de las actividades del proyecto Clima Organizacional en condiciones de Igualdad 2017.  No se encuentra diferencia de avance, toda vez que se presentaron los entregables de cada proyecto ?Trabajo en equipo para mandos medios, superiores y enlaces de fiscalización en condiciones de igualdad laboral? y ?Manual de inducción a la fiscalización electoral con perspectiva de género?  por lo que dichos proyectos fueron concluidos satisfactoriamente con un avance del 100%.;  Indicador: Porcentaje de avance de las actividades del proyecto Acciones para la igualdad desde la Fiscalización 2017.  No se encuentra diferencia de avance, toda vez que se presentaron los entregables de cada proyecto ?Revisión y análisis con base en la aplicación de nuevos criterios metodológicos de los Programas Anuales de Trabajo (PAT) 2017? y ?Servicio de asesoría para la elaboración de materiales de tutoría que contribuyan a transversalizar la perspectiva de género al ejercicio y fiscalización de los recursos? por lo que dichos proyectos fueron concluidos satisfactoriamente con un avance del 100%.</t>
    </r>
  </si>
  <si>
    <r>
      <t>Acciones realizadas en el periodo
UR:</t>
    </r>
    <r>
      <rPr>
        <sz val="10"/>
        <rFont val="Soberana Sans"/>
        <family val="2"/>
      </rPr>
      <t xml:space="preserve"> 120
Indicador: Porcentaje de avance de las actividades del proyecto Clima Organizacional en condiciones de Igualdad 2017.  La actividad ?Trabajo en equipo para mandos medios, superiores y enlaces de fiscalización en condiciones de igualdad laboral?, se concluyó anteriormente con la capacitación dirigida a un grupo de 70 colaboradoras/es de la Unidad Técnica de Fiscalización, en materia de perspectiva de género y habilidades gerenciales, la cual tuvo como objetivo potencializar las capacidades del capital humano encargado de la fiscalización, promoviendo una cultura laboral sana en un clima organizacional de igualdad entre hombres y mujeres.    Para la actividad ?Manual de inducción a la fiscalización electoral con perspectiva de género?, se recibieron las cotizaciones de los proveedores interesados en llevar a cabo el servicio, posteriormente se elaboró la investigación de mercado y se dio continuidad al procedimiento de contratación del proveedor MXP ABOGADOS CONSULTORES, S.C., asimismo, ;  Indicador:Porcentaje de avance de las actividades del proyecto Acciones para la igualdad desde la Fiscalización 2017. Durante el cuarto trimestre, para la actividad  ?Revisión y análisis con base en la aplicación de nuevos criterios metodológicos de los Programas Anuales de Trabajo (PAT) 2017?, se entregó a la DEA el expediente con las cotizaciones de los proveedores interesados en realizar el servicio, se realizó la investigación de mercado, se adjudicó al proveedor ESTUDIOS Y ESTRATEGIAS PARA EL DESARROLLO Y LA EQUIDAD, EPADEQ S.C. El proveedor entregó un informe global que contiene las estadísticas por rubro, partido político, entidad federativa, partido nacional y sus representaciones locales así como observaciones y recomendaciones para la mejora en la planeación de los PAT.  Para la actividad ?Servicio de asesoría para la elaboración de materiales de tutoría que contribuyan a transversalizar la perspectiva de género al ejercicio y fiscalización de los recursos? se  revisaron las cotizaciones,se realizó el estudio de mercado, sin embargo los licitantes no cumplieron con el puntaje mínimo por lo que se declaró desierto el procedimiento de contratación. Por lo que se solicitó a la DEA la contratación del servicio por medio de adjudicación directa del proveedor LINK 2 LOYALTY S. A. de C.V., toda vez que cubre las necesidades y cumple con los requerimientos establecidos en el Anexo Técnico para este servicio, el proveedor entregó a la UTF 4 videos, 12 videos promocionales tipo flash informativo y 12 infografías referentes los temas de Cultura política democrática, Derechos Humanos y Perspectiva de género, planeación, estructura y ejecución del PAT del Gasto Programado, visitas de verificación del Gasto Programado y reflexiones, perspectivas y retos del Gasto Programado. Se recibieron en tiempo y forma los documentos finales que integran los entregables del proyecto ?Acciones para la Igualdad desde la Fiscalización?.</t>
    </r>
  </si>
  <si>
    <t>3.14</t>
  </si>
  <si>
    <t>3.26</t>
  </si>
  <si>
    <t>Porcentaje de avance de las actividades realizadas del proyecto Clima Organizacional en condiciones de Igualdad 2017</t>
  </si>
  <si>
    <t>Porcentaje de avance de las actividades realizadas del proyecto de Acciones para la igualdad desde la Fiscalización 2017</t>
  </si>
  <si>
    <t xml:space="preserve"> La Unidad Técnica de Fiscalización realiza una revisión a los Programas Anuales de Trabajo (PAT) del Gasto Programado que ejecutan los partidos políticos federales y locales en México, detectando diversas áreas de oportunidad. Principales hallazgos: El 93% de los PAT en materia de actividades específicas no cumple requisitos señalados en el Reglamento de Fiscalización y los Lineamientos del Gasto Programado. El 90% de los PAT en materia de liderazgo político de las mujeres no cumple requisitos señalados en el Reglamento de Fiscalización y los Lineamientos del Gasto Programado. El 92% de los PAT en materia de liderazgos juveniles no cumple requisitos señalados en el Reglamento de Fiscalización y los Lineamientos del Gasto Programado. El 78.30% de los PAT en materia de actividades específicas no cumple con elementos sustantivos para la fiscalización (rubro, objetivo, meta, indicadores, actividades, presupuesto, justificación y firma de responsable). El 71.20% de los PAT en materia de liderazgos político de las mujeres no cumple con elementos sustantivos para la fiscalización (rubro, objetivo, meta, indicadores, actividades, presupuesto, justificación y firma de responsable). El 83.30% de los PAT en materia de liderazgos juveniles cumple con elementos sustantivos para la fiscalización (rubro, objetivo, meta, indicadores, actividades, presupuesto, justificación y firma de responsable). El 53% de los proyectos que componen los PAT no los explicitan ni los declaran los entregables que componen las evidencias del gasto. El 51% de los PAT en materia de actividades específicas no cumple con una justificación consistente. El 46% de los PAT en materia de liderazgo político de las mujeres no cumple con una justificación consistente. El 42% de los PAT en materia de liderazgos juveniles no cumple con una justificación consistente. </t>
  </si>
  <si>
    <t>353</t>
  </si>
  <si>
    <t>467</t>
  </si>
  <si>
    <t>743</t>
  </si>
  <si>
    <t>848</t>
  </si>
  <si>
    <t>(UnidadTécnica de Fiscalización)</t>
  </si>
  <si>
    <t>3.2</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</si>
  <si>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</si>
  <si>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</si>
  <si>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104
ACCIONES DE MEJORA:  - Fortalecer la presencia y el análisis de la Comisión Nacional como integrante de los grupos de trabajo para el análisis de la procedencia y el seguimiento de las Declaratorias de Alerta de Violencia de Género.   - Estrechar las relaciones interinstitucionales a fin de tener un mayor impacto derivado de las acciones de capacitación y promoción a cargo del Programa de Asuntos de la Mujer y de Igualdad entre Mujeres y Hombres.   - Fortalecer las acciones de difusión y de comunicación de la multiplicidad de temas y de políticas públicas que son objeto de monitoreo y seguimiento, por parte del personal del PAMIMH, para la observancia de la Política Nacional de Igualdad.   - Diseñar nuevos instrumentos para recabar y sistematizar la información aprovechando las herramientas tecnológicas del SISOBSERVANCIA. </t>
    </r>
  </si>
  <si>
    <r>
      <t>Justificación de diferencia de avances con respecto a las metas programadas
UR:</t>
    </r>
    <r>
      <rPr>
        <sz val="10"/>
        <rFont val="Soberana Sans"/>
        <family val="2"/>
      </rPr>
      <t xml:space="preserve"> 104
Variación Presupuestal   En este cuarto trimestre de 2017, respecto al presupuesto asignado se contó con una ampliación de recursos por 0.7 millones de pesos a fin de fortalecer las actividades encomendadas al Programa Presupuestario E013: Promover, divulgar, dar seguimiento, evaluar y monitorear la política nacional en materia de igualdad entre mujeres y hombres, y atender asuntos de la mujer; respecto a los 30.6 millones de pesos programados originalmente para el periodo, de acuerdo con cifras preliminares, se ejercieron 25.67 millones de pesos del total del presupuesto, que equivale al 83.63 por ciento respecto de lo programado; la diferencia se identifica principalmente por recursos comprometidos no devengados que se encuentran pendientes de pago.;  Variacion de meta.  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     Este indicador se obtiene mediante el siguiente método de cálculo:     Número de instituciones observadas por el PAMIMH en el cumplimiento de objetivos del PROIGUALDAD (IOBP) sobre el Número total de instituciones obligadas al cumplimiento del PROIGUALDAD (IOBLP):    (IOBP/IOBLP)*100    Para el 2017 el Número de instituciones programadas para ser observadas por el PAMIMH en el cumplimiento de objetivos de PROIGUALDAD es de 46 instituciones, de lo anterior la meta alcanzada es del 100.0 por ciento.   </t>
    </r>
  </si>
  <si>
    <r>
      <t>Acciones realizadas en el periodo
UR:</t>
    </r>
    <r>
      <rPr>
        <sz val="10"/>
        <rFont val="Soberana Sans"/>
        <family val="2"/>
      </rPr>
      <t xml:space="preserve"> 104
Acopio de información (monitoreo) necesarios para la observancia.    De enero a diciembre de 2017, se han realizado 300 acciones de monitoreo de diversas leyes, 25 por mes, en torno a cuatro ejes temáticos: Tema 1. Principio de igualdad y no discriminación (leyes de igualdad entre mujeres y hombres, leyes para prevenir y eliminar la discriminación, matrimonio entre personas del mismo sexo, divorcio incausado y prohibición de contraer nuevas nupcias en un año); Tema 2. Violencia contra las mujeres (leyes y reglamentos de atención, prevención y violencia familiar, leyes y reglamentos de acceso a las mujeres a una vida libre de violencia, tipos y modalidades de violencia en las leyes de acceso de las mujeres a una vida libre de violencia, ley de víctimas); Tema 3. Delitos sexuales (abuso sexual, acoso sexual, hostigamiento sexual, violación, estupro y feminicidio, adicionalmente se monitorean otros delitos como discriminación, rapto, violencia obstétrica, violencia política, violencia fam;  Vinculaciones hechas con instancias públicas, para efectuar actividades de promoción o capacitación, en materia de género para el cumplimiento de la Política Nacional en Materia de Igualdad entre Mujeres y Hombres.  Para el cuarto trimestre se alcanzó un avance del 150% de cumplimiento respecto de lo programado (16), lo cual corresponde a 24 acciones realizadas:  23 reuniones de Alerta de Violencia de Género contra las Mujeres, y 1 reunión de trabajo con instancias públicas.    Del 1 de enero al 31 de diciembre de 2017 el cumplimiento fue de 130% respecto a lo programado (70), lo cual corresponde a 91 acciones realizadas, 81 actividades de Alerta de Violencia de Género contra las Mujeres, y 1 reunión de trabajo.  </t>
    </r>
  </si>
  <si>
    <t>25.74</t>
  </si>
  <si>
    <t>31.73</t>
  </si>
  <si>
    <t>UR: 104</t>
  </si>
  <si>
    <t>30.69</t>
  </si>
  <si>
    <t>104</t>
  </si>
  <si>
    <t>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t>
  </si>
  <si>
    <t xml:space="preserve"> 104- Cuarta Visitaduría General </t>
  </si>
  <si>
    <t xml:space="preserve"> En nuestra sociedad persisten estereotipos y prejuicios que discriminan a las mujeres, aún hace falta mucho todavía para lograr la igualdad sustantiva en México y, que tanto los programas como el quehacer cotidiano de las y los servidores pública se oriente por el principio de igualdad, de no discriminación y de no violencia.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mujeres1_/ Nota 1_/  En esta tarea, es importante considerar como punto de partida, la visión que nos ofrece la División de Asuntos de Género de la Comisión Económica para América Latina y El Caribe (CEPAL) a través de su Observatorio de Igualdad de Género, que menciona que la igualdad de género, requiere de la transformación de tres dimensiones de la autonomía de las mujeres: la física,  la política y la económica. Donde la autonomía es entendida como ?la capacidad de las personas para tomar decisiones libres e informadas sobre sus vidas, de manera de poder ser, y hacer en función de sus propias aspiraciones  y deseos en el contexto histórico que las hace posibles?.  La autonomía es crucial para alcanzar la igualdad como un derecho humano fundamental, y una precondición para que las mujeres actúen como sujetos plenos del desarrollo. (CEPAL, 2011).   </t>
  </si>
  <si>
    <t>1246</t>
  </si>
  <si>
    <t>3310</t>
  </si>
  <si>
    <t>(Cuarta Visitaduría General)</t>
  </si>
  <si>
    <t>30.6</t>
  </si>
  <si>
    <t>Promover, divulgar, dar seguimiento, evaluar y monitorear la política nacional en materia de Igualdad entre mujeres y hombres, y atender Asuntos de la mujer</t>
  </si>
  <si>
    <t>Comisión Nacional de los Derechos Humanos</t>
  </si>
  <si>
    <t>35</t>
  </si>
  <si>
    <r>
      <t>Acciones de mejora para el siguiente periodo
UR:</t>
    </r>
    <r>
      <rPr>
        <sz val="10"/>
        <rFont val="Soberana Sans"/>
        <family val="2"/>
      </rPr>
      <t xml:space="preserve"> 112
ACCIONES DE MEJORA PARA EL SIGUIENTE PERIODO:    Las capacitaciones ya iniciaron por lo que con ello podremos cumplir con la meta programada para cada trimestre.  </t>
    </r>
  </si>
  <si>
    <r>
      <t>Justificación de diferencia de avances con respecto a las metas programadas
UR:</t>
    </r>
    <r>
      <rPr>
        <sz val="10"/>
        <rFont val="Soberana Sans"/>
        <family val="2"/>
      </rPr>
      <t xml:space="preserve"> 112
Variación presupuestal:    En este cuarto trimestre de 2017, se contó con una ampliación de recursos por 0.037 millones de pesos a fin de fortalecer las actividades encomendadas a la Unidad de Igualdad de Género dentro del Programa Presupuestario M001 Actividades de Apoyo Administrativo, se ejercieron 4.09 millones de pesos, equivalentes al 79.14 por ciento respecto de los 5.18 millones de pesos programados. La diferencia se debe a que en diversas actividades de capacitación se tuvieron ahorros, así como en las actividades de difusión y materiales de divulgación programados para el cuarto trimestre del año.  ;  Indicador 2. Porcentaje de hombres capacitados en materia de género, lenguaje incluyente, no sexista y erradicar la discriminación y violencia. Del total de los 296 hombres que debieron ser capacitados para este periodo fueron capacitados 326, lo que representa un el cumplimiento de la meta es superior a lo programado, con un 10.1 por ciento. Esto debido a que las capacitaciones;  Indicador 3. Porcentaje del personal que manifiesta que incrementa sus conocimientos sobre la perspectiva de género, lenguaje incluyente y no sexista y no discriminación. En este indicador de las 734 personas capacitadas (408 mujeres y 326 hombres) el 100.0 por ciento manifestó un incremento o mejora de sus conocimientos en materia género, lenguaje incluyente y no sexista y no discriminación por lo que la meta alcanzada es superior en 11.1 por ciento en relación a la meta programada.     Nota del denominador indicador 3. El denominador la variable se identifica por ?Número del personal evaluado al final de cada curso (NPEC)?, su definición se integra por las personas capacitadas a las que se les aplicó una encuesta al final de cada curso, y no en función de la meta programada. Se tomará en consideración para los indicadores de 2018.  </t>
    </r>
  </si>
  <si>
    <r>
      <t>Acciones realizadas en el periodo
UR:</t>
    </r>
    <r>
      <rPr>
        <sz val="10"/>
        <rFont val="Soberana Sans"/>
        <family val="2"/>
      </rPr>
      <t xml:space="preserve"> 112
ACCIONES REALIZADAS EN EL PERIODO ENERO A DICIEMBRE DE 2017.    1. La Unidad de Igualdad de Género tiene aprobado el plan de trabajo 2017 en el que los temas centrales para las acciones de capacitación, sensibilización, promoción y difusión son la perspectiva de género, la prevención de la violencia de género, el lenguaje incluyente y no sexista, el derecho a la igualdad y no discriminación y la inclusión.  2. Al cierre del cuarto trimestre, la Comisión Nacional de los Derechos Humanos cuenta con una Política de Igualdad de Género 2017-2019 firmada por el Presidente de este organismo autónomo y difundida entre el personal. De esa Política deriva el Programa de Igualdad de Género, No discriminación e Inclusión 2017-2019.  3. Se capacitaron 734 personas, de las cuales 408 fueron mujeres y 326 hombres, que participaron en los talleres en perspectiva de género, derechos de las mujeres, lenguaje incluyente y no sexista, no discriminación e inclusión, nuevas masculinidades, diversidad sexual y prevención de la violencia de género.  (Entre otras acciones realizadas que la UIG realizó, mismas que se explican con mayor claridad en el Anexo 3 Notas Adicionales)</t>
    </r>
  </si>
  <si>
    <t>4.16</t>
  </si>
  <si>
    <t>5.21</t>
  </si>
  <si>
    <t>5.18</t>
  </si>
  <si>
    <t>Porcentaje del personal que manifiesta que incrementa sus  conocimientos sobre la perspectiva de género, lenguaje incluyente y no sexista y prevención de la discriminación y violencia de género.</t>
  </si>
  <si>
    <t>110.10</t>
  </si>
  <si>
    <t xml:space="preserve">Porcentaje de hombres capacitados  en materia de género,  lenguaje incluyente, no sexista y prevención de la discriminación y violencia de género. </t>
  </si>
  <si>
    <t>159.40</t>
  </si>
  <si>
    <t xml:space="preserve">Porcentaje de mujeres capacitadas  en materia de género,  lenguaje incluyente, no sexista y en prevención de la discriminación y violencia de género. </t>
  </si>
  <si>
    <t xml:space="preserve"> 112- Oficialía Mayor </t>
  </si>
  <si>
    <t xml:space="preserve"> Fortalecer al personal de la CNDH en el conocimiento sobre los conceptos básicos de género, el lenguaje incluyente y no sexista y la no discriminación para que generar un ambiente laboral sin discriminación y libre de violencia de género; y para generar comunicaciones internas y externas con lenguaje incluyente y no sexista. </t>
  </si>
  <si>
    <t>326</t>
  </si>
  <si>
    <t>408</t>
  </si>
  <si>
    <t>296</t>
  </si>
  <si>
    <t>256</t>
  </si>
  <si>
    <t>5.1</t>
  </si>
  <si>
    <r>
      <t>Acciones de mejora para el siguiente periodo
UR:</t>
    </r>
    <r>
      <rPr>
        <sz val="10"/>
        <rFont val="Soberana Sans"/>
        <family val="2"/>
      </rPr>
      <t xml:space="preserve"> 90X
Sin información</t>
    </r>
  </si>
  <si>
    <r>
      <t>Justificación de diferencia de avances con respecto a las metas programadas
UR:</t>
    </r>
    <r>
      <rPr>
        <sz val="10"/>
        <rFont val="Soberana Sans"/>
        <family val="2"/>
      </rPr>
      <t xml:space="preserve"> 90X
Es importante mencionar que con respecto a la meta alcanzada (95.33%) en 2017 en el Programa de Madres Jefas de Familia, se modificó el total de becas reportadas en el 1er trimestre del 2017 de 818 a 836 para el cálculo del presente indicador, debido a que durante el 2017 se asignaron 18 becas que cumplen con tener fecha de término de su vigencia dentro del período de enero a diciembre de 2017. La meta era 60%.    Dentro del total de 836 becas que se consideran para la evaluación del indicador y que tienen como característica su asignación en los años de 2014 a 2017 y fecha de término de vigencia de enero a diciembre de 2017, de forma excepcional se incluye una (1) beca otorgada en el año 2013, debido a que su vigencia es de febrero, 2014 a enero, 2017, misma que se contabiliza en el 2014.  Derivado de las fechas de término de los programas académicos, los cuales no corresponden al ejercicio fiscal de reporte, no se puede contar con información inmediata sobre la terminación de los pro;  En el caso del Programa de Acpoyos Complementarios para Becarias CONACYT de origen indígena, conforme al indicador propuesto en 2017, se identificó que 129 becarias que fueron beneficiadas con un apoyo complementario en 2017, ya habían obtenido un apoyo complementario anteriormente (27.8%). Conforme los ciclos escolares de los programas de posgrado, se tomaron como referencia los apoyos previos obtenidos en los ejercicios 2015 y 2016.    Se incrementó la base de cálculo debido a que se publicaron dos convocatorias en lugar de una que se tenía considerada, con la finalidad de apoyar a mas becarias CONACYT de origen indígena, lo que lleva a que el denominador del indicador pasara de 330 becarias proyectadas en 2017, se llegara a 464.  </t>
    </r>
  </si>
  <si>
    <t>86.83</t>
  </si>
  <si>
    <t>UR: 90X</t>
  </si>
  <si>
    <t>90.0</t>
  </si>
  <si>
    <t>27.80</t>
  </si>
  <si>
    <t>90X</t>
  </si>
  <si>
    <t>Contribución del Programa de Apoyos Complementarios a Mujeres Indígenas Becarias CONACYT en la conclusión del ciclo escolar del Programa de Posgrado</t>
  </si>
  <si>
    <t>Porcentaje de mujeres indígenas becarias que ingresarn a un Posgrado de Calidad</t>
  </si>
  <si>
    <t>95.33</t>
  </si>
  <si>
    <t>Porcentaje de madres mexicanas jefas de familia que recibieron beca de apoyo y concluyeron sus estudios en el periodo de vigencia</t>
  </si>
  <si>
    <t xml:space="preserve"> Secretaria de Consejo Nacional de Ciencia y Tecnología </t>
  </si>
  <si>
    <t>1770</t>
  </si>
  <si>
    <t>818</t>
  </si>
  <si>
    <t>(Consejo Nacional de Ciencia y Tecnología)</t>
  </si>
  <si>
    <t>Apoyos para actividades científicas, tecnológicas y de innovación</t>
  </si>
  <si>
    <t>F002</t>
  </si>
  <si>
    <t>Consejo Nacional de Ciencia y Tecnología</t>
  </si>
  <si>
    <t>38</t>
  </si>
  <si>
    <r>
      <t>Acciones de mejora para el siguiente periodo
UR:</t>
    </r>
    <r>
      <rPr>
        <sz val="10"/>
        <rFont val="Soberana Sans"/>
        <family val="2"/>
      </rPr>
      <t xml:space="preserve"> 100
No se prevén mejoras en los proyectos</t>
    </r>
  </si>
  <si>
    <r>
      <t>Justificación de diferencia de avances con respecto a las metas programadas
UR:</t>
    </r>
    <r>
      <rPr>
        <sz val="10"/>
        <rFont val="Soberana Sans"/>
        <family val="2"/>
      </rPr>
      <t xml:space="preserve"> 100
No se presentan diferencias con respecto a lo programado</t>
    </r>
  </si>
  <si>
    <r>
      <t>Acciones realizadas en el periodo
UR:</t>
    </r>
    <r>
      <rPr>
        <sz val="10"/>
        <rFont val="Soberana Sans"/>
        <family val="2"/>
      </rPr>
      <t xml:space="preserve"> 100
ENDIREH  En el Cuarto Trimestre de 2017, se concluyeron las actividades programadas para este año. En este trimestre las actividades se centraron en la conclusión de las actividades orientadas a Presentar los Resultados y la puesta en línea al público de toda la documentación básica de la encuesta, las bases de datos y la documentación de apoyo de la Encuesta Nacional sobre la Dinámica de las Relaciones de los Hogares 2016. De acuerdo con lo programado se logró cubrir el 100.0% de las actividades del proyecto     ENOE  Se actualizaron en Noviembre 2017 una serie de indicadores con enfoque de género, a partir de la información captada en la Encuesta Nacional de Ocupación y Empleo (ENOE), correspondientes al tercer trimestre de 2017, los cuales permiten analizar las diferencias que se presentan entre ambos sexos, y que son: Tasa de participación, Tasa de desocupación, Tasa de ocupación parcial y desocupación 1 (TOPD1), Tasa de presión general (TPRG), Tasa de trabajo asalariado, Tasa de subocupación, Tasa de condiciones críticas de ocupación (TCCO), Tasa de ocupación en el sector informal 1 (TOSI1). Así mismo se publicó la base de datos de la ENOE con la información levantada.     SIESVIM  El 6 de noviembre de 2017 se publicó de manera oficial el Sistema Integrado de Estadísticas sobre Violencia contra las Mujeres (SIESVIM) y en el Portal del INEGI se emitió un Boletín de Prensa, el cual fue retomado por varios medios de comunicación impresos y electrónicos. Las actividades realizadas durante el cuarto trimestre estuvieron encaminadas a realizar los ajustes finales del Sistema, a cargar un nuevo conjunto de indicadores y concluir con la versión final de los documentos técnicos y de apoyo; asimismo actividades enfocadas a la difusión del proyecto.    </t>
    </r>
  </si>
  <si>
    <t>64.89</t>
  </si>
  <si>
    <t>Porcentaje de avance trimestral de las actividades realizadas en el Sistema Integrado de Estadísticas de Violencia contra las Mujeres (SIESVIM).</t>
  </si>
  <si>
    <t>Porcentaje de Avance trimestral de las actividades realizadas de la ENDIREH 2016</t>
  </si>
  <si>
    <t>Porcentaje de informes que reporta trimestralmente el avance de las actividades programadas para el procesamiento de la encuesta y difusión de resultados de la ENIGH</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</si>
  <si>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</si>
  <si>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</si>
  <si>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</si>
  <si>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 xml:space="preserve"> Secretaria de Información Nacional Estadística y Geográfica </t>
  </si>
  <si>
    <t>46281317</t>
  </si>
  <si>
    <t>51006917</t>
  </si>
  <si>
    <t>59236453</t>
  </si>
  <si>
    <t>63509998</t>
  </si>
  <si>
    <t>(Instituto Nacional de Estadística y Geografía)</t>
  </si>
  <si>
    <t>64.8</t>
  </si>
  <si>
    <t>Producción y difusión de información estadística y geográfica</t>
  </si>
  <si>
    <t>Información Nacional Estadística y Geográfica</t>
  </si>
  <si>
    <t>40</t>
  </si>
  <si>
    <r>
      <t>Acciones de mejora para el siguiente periodo
UR:</t>
    </r>
    <r>
      <rPr>
        <sz val="10"/>
        <rFont val="Soberana Sans"/>
        <family val="2"/>
      </rPr>
      <t xml:space="preserve"> 240
Al termino del cuarto trimestre el 100% del personal ha cursado una acción de capacitación en temas de igualdad y no discriminación, al contar con un total anual de 1,612 participantes en las diversas acciones impartidas tales como cine debate, conferencias, programas de tutorías, un segundo encuentro femenino, un diplomado en género, sexualidad y derecho y un curso de igualdad e inclusión.</t>
    </r>
  </si>
  <si>
    <r>
      <t>Justificación de diferencia de avances con respecto a las metas programadas
UR:</t>
    </r>
    <r>
      <rPr>
        <sz val="10"/>
        <rFont val="Soberana Sans"/>
        <family val="2"/>
      </rPr>
      <t xml:space="preserve"> 240
La diferencia de avances se debe a la rotación de personal, por lo que en vez de capacitar a 900 personas se capacitó a 24% menos de la población del trimestre anterior. </t>
    </r>
  </si>
  <si>
    <r>
      <t>Acciones realizadas en el periodo
UR:</t>
    </r>
    <r>
      <rPr>
        <sz val="10"/>
        <rFont val="Soberana Sans"/>
        <family val="2"/>
      </rPr>
      <t xml:space="preserve"> 240
Al término del cuarto trimestre, el 100% del personal del Instituto Federal de Telecomunicaciones ha cursado una acción de capacitación en temas de igualdad y no discriminación, al contar con un total anual de 1612 participantes en las diversas acciones impartidas tales como cine debate, conferencias, programa de tutorías, un segundo encuentro femenino, un diplomado en género, sexualidad y derecho y un curso de igualdad e inclusión.</t>
    </r>
  </si>
  <si>
    <t>4.41</t>
  </si>
  <si>
    <t>UR: 240</t>
  </si>
  <si>
    <t>5.32</t>
  </si>
  <si>
    <t>240</t>
  </si>
  <si>
    <t>Porcentaje de cumplimiento de actividades para la creación de la Unidad de Género del IFT</t>
  </si>
  <si>
    <t>Porcentaje de avance de las actividades realizadas en la semana de la mujer</t>
  </si>
  <si>
    <t xml:space="preserve">Porcentaje de personal capacitado en temas de Igualdad de Género y no Discriminación. </t>
  </si>
  <si>
    <t xml:space="preserve"> Secretaria de Instituto Federal de Telecomunicaciones </t>
  </si>
  <si>
    <t xml:space="preserve"> Los informes trimestrales del Instituto Federal de Telecomunicaciones, incluyen información relacionada con los empleos de los Sectores de Telecomunicaciones y Radiodifusión, así como sobre los hábitos de consumo de medios y contenidos audiovisuales en radio AM/FM y TV abierta y de paga, segmentadas por género.   Por otra parte la Encuesta Nacional sobre Disponibilidad y uso de Tecnologías de la Información en los Hogares (ENDUTIH) que se realiza en conjunto con el Instituto Nacional de Estadística y Geografía (INEGI) y la Secretaría de Comunicación y Transportes (SCT), incluye estadísticas de género de usos de las tecnologías de la información y comunicación en los hogares, en la cual, el IFT participa desde un punto de vista técnico en la elaboración de los cuestionarios, así como en el financiamiento de la propia encuesta para estar en posibilidades de tener representatividad a nivel de 49 ciudades del país.  También, se cuenta con reportes trimestrales de audiencias de radio y televisión con perspectiva de género, con el objetivo de analizar la oferta y consumo de contenidos de radio y televisión con énfasis en las diferencias y similitudes entre la audiencia femenina y masculina conforme a los grupos de edad abajo señalados. Adicional a la segmentación por género, se realizó un análisis diferenciado por edades, regiones y niveles socioeconómicos, con el que se buscó profundizar en la comprensión de las prácticas de consumo. </t>
  </si>
  <si>
    <t>270</t>
  </si>
  <si>
    <t>348</t>
  </si>
  <si>
    <t>284</t>
  </si>
  <si>
    <t>110</t>
  </si>
  <si>
    <t>(Unidad de Administración)</t>
  </si>
  <si>
    <t>5.3</t>
  </si>
  <si>
    <t>Instituto Federal de Telecomunicaciones</t>
  </si>
  <si>
    <t>43</t>
  </si>
  <si>
    <r>
      <t>Acciones de mejora para el siguiente periodo
UR:</t>
    </r>
    <r>
      <rPr>
        <sz val="10"/>
        <rFont val="Soberana Sans"/>
        <family val="2"/>
      </rPr>
      <t xml:space="preserve"> 100
Sin información
</t>
    </r>
    <r>
      <rPr>
        <b/>
        <sz val="10"/>
        <rFont val="Soberana Sans"/>
        <family val="2"/>
      </rPr>
      <t>UR:</t>
    </r>
    <r>
      <rPr>
        <sz val="10"/>
        <rFont val="Soberana Sans"/>
        <family val="2"/>
      </rPr>
      <t xml:space="preserve"> 218
Sin información</t>
    </r>
  </si>
  <si>
    <r>
      <t>Justificación de diferencia de avances con respecto a las metas programadas
UR:</t>
    </r>
    <r>
      <rPr>
        <sz val="10"/>
        <rFont val="Soberana Sans"/>
        <family val="2"/>
      </rPr>
      <t xml:space="preserve"> 100
Sin información
</t>
    </r>
    <r>
      <rPr>
        <b/>
        <sz val="10"/>
        <rFont val="Soberana Sans"/>
        <family val="2"/>
      </rPr>
      <t>UR:</t>
    </r>
    <r>
      <rPr>
        <sz val="10"/>
        <rFont val="Soberana Sans"/>
        <family val="2"/>
      </rPr>
      <t xml:space="preserve"> 218
Sin información</t>
    </r>
  </si>
  <si>
    <r>
      <t>Acciones realizadas en el periodo
UR:</t>
    </r>
    <r>
      <rPr>
        <sz val="10"/>
        <rFont val="Soberana Sans"/>
        <family val="2"/>
      </rPr>
      <t xml:space="preserve"> 100
Se impartió una sesión de capaciteatro en la temática de equidad de género, en la cual se abordó la siguiente temática: Estereotipos y roles de género, igualdad de oportunidades, identificación de las diferencias entre acoso y hostigamiento laboral, empoderamiento de mujeres y hombres, valores institucionales, así como conductas esperadas.
</t>
    </r>
    <r>
      <rPr>
        <b/>
        <sz val="10"/>
        <rFont val="Soberana Sans"/>
        <family val="2"/>
      </rPr>
      <t>UR:</t>
    </r>
    <r>
      <rPr>
        <sz val="10"/>
        <rFont val="Soberana Sans"/>
        <family val="2"/>
      </rPr>
      <t xml:space="preserve"> 218
Se imprimieron 700 libretas para repartir a todos los empleados de la CRE con seis distintos modelos de mujeres mostrando la inclusión. Estas libretas incluyeron seis infografías encartadas con datos sobre las estadísticas de violencia de género, trabajo doméstico no remunerado, la cantidad de mujeres en puestos directivos, brecha salarial entre hombres y mujeres  en México,  la paridad de género en salud, educación, participación económica en el mundo y la campaña He For She de la ONU. ;  Se realizaron seis infografías con diversos temas relacionados a estadísticas de violencia de género, trabajo doméstico no remunerado, la cantidad de mujeres en puestos directivos, brecha salarial entre hombres y mujeres  en México,  la paridad de género en salud, educación, participación económica en el mundo y la campaña He For She de la ONU, las cuales se difundieron en las redes sociales de la CRE. Asimismo, se enviaron estas infografías a todos los funcionarios y empleados de la CRE  </t>
    </r>
  </si>
  <si>
    <t>0.03</t>
  </si>
  <si>
    <t>0.07</t>
  </si>
  <si>
    <t>UR: 218</t>
  </si>
  <si>
    <t>0.05</t>
  </si>
  <si>
    <t>0.08</t>
  </si>
  <si>
    <t>218</t>
  </si>
  <si>
    <t>Porcentaje de sensibilización conseguido entre las y los empleados de la Comisión, ante las campañas realizadas</t>
  </si>
  <si>
    <t>Porcentaje de servidoras/es públicos sensibilizados en materia de LGIMyH y la LGAMVLV durante 2017</t>
  </si>
  <si>
    <t>43.28</t>
  </si>
  <si>
    <t>Porcentaje de servidoras/es públicos de mando superior capacitados en materia de la género</t>
  </si>
  <si>
    <t>46.38</t>
  </si>
  <si>
    <t>Porcentaje de servidoras/es públicos capacitados en materia de género, nivel básico, con calificación aprobatoria</t>
  </si>
  <si>
    <t xml:space="preserve"> Secretaria de Comisión Reguladora de Energía </t>
  </si>
  <si>
    <t>(Coordinación General de Vinculación Institucional y Comunicación Social)</t>
  </si>
  <si>
    <t>(Órgano de Gobierno)</t>
  </si>
  <si>
    <t>Regulación y permisos de electricidad</t>
  </si>
  <si>
    <t>G001</t>
  </si>
  <si>
    <t>Comisión Reguladora de Energía</t>
  </si>
  <si>
    <t>45</t>
  </si>
  <si>
    <r>
      <t>Acciones realizadas en el periodo
UR:</t>
    </r>
    <r>
      <rPr>
        <sz val="10"/>
        <rFont val="Soberana Sans"/>
        <family val="2"/>
      </rPr>
      <t xml:space="preserve"> 100
Se continuó impartiendo la capacitación a nivel básico en materia de género, debido a la incorporación de nuevas plazas y rotación de personal en 2016. De igual forma, se impartieron conferencias orientadas a alinear el proyecto de vida  a una perspectiva de género y así fomentar una cultura de equidad, tolerancia y respeto, dentro y fuera de la institución.
</t>
    </r>
    <r>
      <rPr>
        <b/>
        <sz val="10"/>
        <rFont val="Soberana Sans"/>
        <family val="2"/>
      </rPr>
      <t>UR:</t>
    </r>
    <r>
      <rPr>
        <sz val="10"/>
        <rFont val="Soberana Sans"/>
        <family val="2"/>
      </rPr>
      <t xml:space="preserve"> 218
Se imprimieron 30 posters con las infografías sobre estadísticas de violencia de género, trabajo doméstico no remunerado, la cantidad de mujeres en puestos directivos, brecha salarial entre hombres y mujeres  en México,  la paridad de género en salud, educación, participación económica en el mundo y la campaña He For She de la ONU. Estos posters se colocaron en el comedor y áreas comunes de todos los pisos de la CRE en lugares con alta visibilidad para sensibilizar a todos los empleados y visitantes de la Institución. ;  se realizaron dos videos relativos a los estereotipos y los roles de género y las limitaciones que generan los mismos para el crecimiento de las mujeres en posiciones de poder. Estos videos se difundieron en las redes sociales de la CRE y se enviaron a todos los funcionarios empleados de la CRE. </t>
    </r>
  </si>
  <si>
    <t>24.62</t>
  </si>
  <si>
    <t>Porcentaje de servidoras/es públicos de mando medio o superior capacitados en materia de la género</t>
  </si>
  <si>
    <t>26.80</t>
  </si>
  <si>
    <t>Porcentaje de servidoras/es públicos capacitados en materia de género, temas especializados, con calificación aprobatoria</t>
  </si>
  <si>
    <t>Regulación y permisos de Hidrocarburos</t>
  </si>
  <si>
    <t>G002</t>
  </si>
  <si>
    <r>
      <t>Acciones de mejora para el siguiente periodo
UR:</t>
    </r>
    <r>
      <rPr>
        <sz val="10"/>
        <rFont val="Soberana Sans"/>
        <family val="2"/>
      </rPr>
      <t xml:space="preserve"> AYJ
La Unidad de Género ha identificado la necesidad de continuar con el proceso iniciado con las capacitaciones al personal de la CEAV, particularmente de aquel que tienen entre sus responsabilidades la atención directa especializada a víctimas. Por ello, se prevé apoyar la certificación del personal en los Estándares de competencia EC0539 y EC0497.</t>
    </r>
  </si>
  <si>
    <r>
      <t>Justificación de diferencia de avances con respecto a las metas programadas
UR:</t>
    </r>
    <r>
      <rPr>
        <sz val="10"/>
        <rFont val="Soberana Sans"/>
        <family val="2"/>
      </rPr>
      <t xml:space="preserve"> AYJ
-Algunas de las personas participantes en la capacitación no contaba con formación previa en materia de género y derechos humanos de las mujeres.  De acuerdo con el equipo consultor que facilitó los procesos de capacitación, se tienen las siguientes observaciones respecto a la participación del personal de la CEAV:  ? Al curso acudieron personas que no habían tenido una formación previa en materia de derechos humanos, enfoque de género o atención a víctimas, por lo que dicho curso fue su primera aproximación con dichas temáticas. En este tenor, el aprovechamiento que pudieron tener del curso, en comparación con otras personas que ya tuvieran cierto dominio de la materia, fue menor.  ? Durante la implementación del curso la atención de algunos/as de las y los participantes estaba dispersa, debido a que no pudieron desconectarse de sus actividades laborales por completo. Fue común apreciar a personas llamando por teléfono de manera constante a lo largo del curso.  ? Algunas personas no tenían claridad respecto de la importancia del primer contacto y la competencia de conocer para su desarrollo profesional, por lo que no tenían una perspectiva clara de la utilidad del curso.  ? Si bien la implementación del curso pretende apoyar a las y los cursantes en a la adquisición de competencias, es oportuno indicar que habría que plantearse la posibilidad de una formación mucho más amplia en materia de derechos humanos de las víctimas.  </t>
    </r>
  </si>
  <si>
    <r>
      <t>Acciones realizadas en el periodo
UR:</t>
    </r>
    <r>
      <rPr>
        <sz val="10"/>
        <rFont val="Soberana Sans"/>
        <family val="2"/>
      </rPr>
      <t xml:space="preserve"> AYJ
Durante el período que se informa, la Unidad de Género de la CEAV ha realizado diversas actividades para impulsar medidas orientadas a la igualdad sustantiva entre mujeres y hombres, a saber:  Capacitación permanente dirigida a que las y los servidores públicos se apropien de la perspectiva de género como herramienta de trabajo en la atención integral a víctimas y ofendidos.  ? Conferencia sobre Reparación Integral del daño a víctimas de violencia de género  ? Curso ?NOM 046, tratamiento a víctimas de violencia sexual?  La Unidad de Género coordinó dos mesas de trabajo (Ciudad de México y Acapulco, Guerrero) para la elaboración del Modelo de Atención Integral adecuado para las personas mayores en situación de víctima, basado en el enfoque de género, diferencial y especializado, con énfasis en las necesidades prácticas y estratégicas de las mujeres adultas mayores   La Unidad de Género coordinó dos mesas de trabajo (Ciudad de México y Tancanhuitz, San Luis Potosí) para la elaboración del Protocolo de atención a población indígena en situación de víctima que relieve la atención particularizada de las mujeres indígenas con enfoque de género e intercultural.  ? Criterios Generales para la Atención de población migrante en situación de víctima y de mujeres en situación de migración víctimas del delito y de violaciones a derechos humanos.  ? Mecanismo de Articulación Operativa a nivel local para la atención de mujeres víctimas de violencias de género y de violaciones a sus derechos humanos.</t>
    </r>
  </si>
  <si>
    <t>UR: AYJ</t>
  </si>
  <si>
    <t>7.42</t>
  </si>
  <si>
    <t>AYJ</t>
  </si>
  <si>
    <t>Promedio Anual del Índice de desarrollo de diagnósticos, estudios e investigaciones en materia de igualdad y no discriminación.</t>
  </si>
  <si>
    <t>Promedio Anual del Índice de valoración de las acciones para generar información y conocimiento especializado sobre mujeres en situación de víctima</t>
  </si>
  <si>
    <t>Porcentaje de personal de la Comisión Ejecutiva de Atención a Víctimas, que brinda atención directa, capacitado en contenidos especializados para la atención de mujeres en situación de víctima que en la evaluación post alcanzan al menos el 80% de aciertos.</t>
  </si>
  <si>
    <t>81.00</t>
  </si>
  <si>
    <t>Porcentaje de personal de mando medio y superior de la Comisión Ejecutiva de Atención a Víctimas capacitado para la incorporación de la perspectiva de igualdad de género que en la evaluación post alcanzan al menos el 80% de aciertos.</t>
  </si>
  <si>
    <t>Porcentaje de avance alcanzado en el Proceso de certificación en la  Norma Mexicana NMX-R-025-SCFI-2015 en Igualdad Laboral y No Discriminación, en el período que se informa.</t>
  </si>
  <si>
    <t xml:space="preserve"> AYJ- Comisión Ejecutiva de Atención a Víctimas </t>
  </si>
  <si>
    <t>(Comisión Ejecutiva de Atención a Víctimas)</t>
  </si>
  <si>
    <t>Atención a Víctimas</t>
  </si>
  <si>
    <t>E033</t>
  </si>
  <si>
    <t>Entidades no Sectorizadas</t>
  </si>
  <si>
    <t>47</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</si>
  <si>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</si>
  <si>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Índice de las actividades de compilación y difusión de la información con perspectiva de género. La meta no se alcanzó porque no se pudo concretar la creación de todos los observatorios de participación política que se tenían programados, asimismo, porque no estaban disponibles todas las fuentes  de información para calcular el indicador Porcentaje de indicadores y tarjetas temáticas de los Sistemas de información actualizados. ;  Porcentaje de personas capacitadas en los cursos en  línea  autogestivos. La diferencia que existe en la meta programada se debió a las siguientes razones:  a) Producto de la decisión de implementar cursos autogestivos (sin mediación tutorial) se capacitaron en este tipo de cursos 870 personas más de las previstas originalmente y b) A partir de la implementación del curso (MOOC) para sensibilizar a las y los servidores públicos en el Protocolo para la Prevención, Atención y Sanción del Acoso sexual y el Hostigamiento sexual se obtuvo una respuesta masiva de g;  Porcentaje de personas capacitadas en igualdad de género presencialmente (sensibilización). La meta programada se superó debido a las múltiples solicitudes hechas al Inmujeres por parte de dependencias y entidades de la APF para sensibilizar a su personal en materia del Protocolo para la prevención, atención y sanción del hostigamiento sexual y acoso sexual en la APF.</t>
    </r>
  </si>
  <si>
    <r>
      <t>Acciones realizadas en el periodo
UR:</t>
    </r>
    <r>
      <rPr>
        <sz val="10"/>
        <rFont val="Soberana Sans"/>
        <family val="2"/>
      </rPr>
      <t xml:space="preserve"> HHG
Porcentaje de Organizaciones de la Sociedad Civil apoyadas por el Programa PROEQUIDAD. En 2017, se beneficiaron a 135 organizaciones de la sociedad civil en la Décima Sexta Emisión (2017) con un total de $73,452,759.00 autorizados en la emisión.;  Avance en las acciones realizadas para actualizar y/o producir cursos o materiales educativos en línea. En cuanto a este indicador, durante el cuarto trimestre si bien se realizaron una serie de trabajos relacionados con la producción, el porcentaje de avance sigue siendo el mismo. Se realizó la producción de tres nuevos videos y 10 infografías que se incluirán en las emisiones del nuevo curso en línea MOOC ?¡Cero tolerancia al hostigamiento sexual y al acoso sexual! Conoce el Protocolo para la APF?. Los videos tienen tres finalidades: a. Promocionar la participación en el servicio público con la intención de dar cumplimiento a la obligación dictada en el Protocolo en cuanto a la sensibilización y capacitación para todas las y los servidores ;  Porcentaje de entidades federativas con reformas jurídicas publicadas que eliminan dispositivos legales discriminatorios en materia civil que coadyuven a cerrar brechas de desigualdad entre mujeres y hombres. Al cuarto trimestre 31 entidades federativas han publicado reformas jurídicas en materia civil para prevenir, atender, sancionar y erradicar la violencia contra las mujeres.  Falta Sonora por realizar reformas.</t>
    </r>
  </si>
  <si>
    <t>405.99</t>
  </si>
  <si>
    <t>408.51</t>
  </si>
  <si>
    <t>UR: HHG</t>
  </si>
  <si>
    <t>420.68</t>
  </si>
  <si>
    <t>96.88</t>
  </si>
  <si>
    <t>HHG</t>
  </si>
  <si>
    <t>Porcentaje de entidades federativas con reformas jurídicas publicadas que eliminan dispositivos legales discriminatorios en materia civil que coadyuven a cerrar brechas de desigualdad entre mujeres y hombres.</t>
  </si>
  <si>
    <t>Porcentaje de entidades federativas que tienen como mínimo en su marco normativo: Ley de acceso de las mujeres a una vida libre de violencia, Ley de igualdad entre mujeres y hombres y Ley para prevenir y eliminar la Discriminación.</t>
  </si>
  <si>
    <t>94.41</t>
  </si>
  <si>
    <t>Porcentaje de Organizaciones de la Sociedad Civil apoyadas por el Programa PROEQUIDAD</t>
  </si>
  <si>
    <t>83.17</t>
  </si>
  <si>
    <t>84.40</t>
  </si>
  <si>
    <t>Índice</t>
  </si>
  <si>
    <t>Índice de las actividades de compilación y difusión de la información con perspectiva de género</t>
  </si>
  <si>
    <t>116.67</t>
  </si>
  <si>
    <t>Porcentaje de convenios de colaboración entre el Inmujeres y otras dependencias, entidades e instituciones públicas para promover y fortalecer las acciones para el logro de la igualdad sustantiva firmados.</t>
  </si>
  <si>
    <t>Acción</t>
  </si>
  <si>
    <t>Avance en las acciones realizadas para actualizar y/o producir cursos o materiales educativos en l¨ªnea</t>
  </si>
  <si>
    <t>1,344.70</t>
  </si>
  <si>
    <t>Porcentaje de personas capacitadas en los cursos en línea autogestivos</t>
  </si>
  <si>
    <t>90.83</t>
  </si>
  <si>
    <t>Porcentaje de personas certificadas en estándares para la igualdad de género</t>
  </si>
  <si>
    <t>30.60</t>
  </si>
  <si>
    <t>Porcentaje de personas capacitadas presencialmente para la certificación en los estándares de competencia</t>
  </si>
  <si>
    <t>298.60</t>
  </si>
  <si>
    <t>Porcentaje de personas capacitadas en igualdad de género presencialmente (sensibilización)</t>
  </si>
  <si>
    <t xml:space="preserve"> HHG- Instituto Nacional de las Mujeres </t>
  </si>
  <si>
    <t>(Instituto Nacional de las Mujeres)</t>
  </si>
  <si>
    <t>420.6</t>
  </si>
  <si>
    <t>Fortalecimiento de la Igualdad Sustantiva entre Mujeres y Hombres</t>
  </si>
  <si>
    <t>P010</t>
  </si>
  <si>
    <r>
      <t>Justificación de diferencia de avances con respecto a las metas programadas
UR:</t>
    </r>
    <r>
      <rPr>
        <sz val="10"/>
        <rFont val="Soberana Sans"/>
        <family val="2"/>
      </rPr>
      <t xml:space="preserve"> HHG
Porcentaje de presupuesto transferido a los MAM para presentar propuestas en los temas estratégicos. La meta programada no se alcanzó por 1.25 puntos porcentuales debido a que los MAM a nivel estatal solicitaron redireccionar los recursos de las metas vinculadas a los temas estratégicos para proponer nuevas metas relacionadas con otras acciones incluidas en el eje temático de Acciones para la igualdad entre mujeres y hombres. En 2018, se revisarán las propuestas de las instancias con el fin de que contribuyan a dar atención a los temas prioritarios del ámbito local referido a la política en materia de igualdad para incidir en la incorporación de la Perspectiva de Género en las acciones de los gobiernos estatales y municipales.;  Porcentaje de presupuesto transferido a los MAM para llevar a cabo acciones de fortalecimiento institucional en:  1. Profesionalización.  2. Recursos Materiales.  3. Recursos humanos.  La meta se rebasó en 9.33 puntos porcentuales debido a que todos MAM incluyeron en los proyectos metas de fortalecimiento, específicamente en el rubro de recursos humanos, con  la intención de fortalecer la estructura de los MAM. En 2018, se continuará con la asesoría a los Mecanismos para el Adelanto de las Mujeres (MAM) en el tema de fortalecimiento institucional para  la elaboración de sus proyectos y se realizará en tiempo la radicación del recurso.</t>
    </r>
  </si>
  <si>
    <r>
      <t>Acciones realizadas en el periodo
UR:</t>
    </r>
    <r>
      <rPr>
        <sz val="10"/>
        <rFont val="Soberana Sans"/>
        <family val="2"/>
      </rPr>
      <t xml:space="preserve"> HHG
Porcentaje de presupuesto transferido a los MAM para llevar a cabo acciones de fortalecimiento institucional en:  1. Profesionalización.  2. Recursos Materiales.  3. Recursos humanos.  Respecto al presupuesto transferido a los MAM para realizar acciones de fortalecimiento, en la Modalidad I se han transferido 48.96 mdp, en la Modalidad II 64.14 mdp, mientras que en la Modalidad III se transfirieron 15 mdp.;  Porcentaje de presupuesto transferido a los MAM para presentar propuestas en los temas estratégicos. Al cuarto trimestre se transfirió recurso para realizar acciones en los siguientes temas estratégicos:  Marco Normativo: 7.92 mdp (modalidad I); 2.52 mdp (modalidad II).  Instrumentos de planeación: 4.1 mdp (modalidad I); 33.65 mdp (modalidad II)  Presupuestos con PEG: 6.81 mdp (modalidad I); 5.01 mdp (modalidad II).  Estrategia de empoderamiento: 90 mdp (modalidad III).  </t>
    </r>
  </si>
  <si>
    <t>375.46</t>
  </si>
  <si>
    <t>375.49</t>
  </si>
  <si>
    <t>378.86</t>
  </si>
  <si>
    <t>34.24</t>
  </si>
  <si>
    <t>24.91</t>
  </si>
  <si>
    <t>24.90</t>
  </si>
  <si>
    <t>Porcentaje de presupuesto transferido a los MAM para llevar a cabo acciones de fortalecimiento institucional en: 1. Profesionalización, 2. Recursos Materiales, y 3. Recursos humanos.</t>
  </si>
  <si>
    <t>40.10</t>
  </si>
  <si>
    <t>41.35</t>
  </si>
  <si>
    <t>Porcentaje de presupuesto transferido a los MAM para presentar propuestas en los temas estratégicos</t>
  </si>
  <si>
    <t>378.8</t>
  </si>
  <si>
    <t>Fortalecimiento a la Transversalidad de la Perspectiva de Género</t>
  </si>
  <si>
    <t>S010</t>
  </si>
  <si>
    <r>
      <t>Acciones de mejora para el siguiente periodo
UR:</t>
    </r>
    <r>
      <rPr>
        <sz val="10"/>
        <rFont val="Soberana Sans"/>
        <family val="2"/>
      </rPr>
      <t xml:space="preserve"> AYB
Los datos relativos a las metas alcanzadas para el ejercicio 2017 son preliminares, y se espera contar con las cifras definitivas al cierre de la Cuenta Pública. </t>
    </r>
  </si>
  <si>
    <r>
      <t>Justificación de diferencia de avances con respecto a las metas programadas
UR:</t>
    </r>
    <r>
      <rPr>
        <sz val="10"/>
        <rFont val="Soberana Sans"/>
        <family val="2"/>
      </rPr>
      <t xml:space="preserve"> AYB
La variación en las mujeres beneficiadas con acciones de Capacitación y Asistencia técnica se debe al incremento de las metas programadas para el presente año en materia de capacitación y asistencia técnica, resultado de acciones adicionales concertadas con instancias académicas y de investigación por las delegaciones de la CDI en Campeche, Hidalgo, Oaxaca, Puebla y Veracruz, así como una mayor participación de la mujer indígena en los proyectos productivos que recibieron los servicios formativos, se incrementó de manera directa el número de beneficiarios alcanzados y por ende aumento la participación de mujer indígena. La variación en el cumplimiento de los grupos o sociedades que recibieron recursos con la vertiente Mujer Indígena, se debe a que mediante los procesos de Identificación Directa de Proyectos de Consolidación y Continuidad que se realizaron en 22 Delegaciones de la CDI. Finalmente, el incremento en la meta alcanzada en el Porcentaje de mujeres beneficiadas por el Programa, se deriva de que se estableció como una acción afirmativa y criterio de priorización destinar 30% del techo presupuestal para grupos conformados exclusivamente por mujeres; y el 70% restante para proyectos productivos comunitarios (mixtos) conformados de manera global por un 60% de mujeres.  Por esta razón, en este período se beneficiaron a 28,453 hombres y a 36,510 mujeres a través de 4,377 proyectos.</t>
    </r>
  </si>
  <si>
    <r>
      <t>Acciones realizadas en el periodo
UR:</t>
    </r>
    <r>
      <rPr>
        <sz val="10"/>
        <rFont val="Soberana Sans"/>
        <family val="2"/>
      </rPr>
      <t xml:space="preserve"> AYB
Al 31 de diciembre, se apoyaron 2,139 proyectos en la modalidad Mujer Indígena, en beneficio de 12,588 mujeres, de 574 municipios de 29 entidades federativas, por un monto total de 250,212.8 miles de pesos. En la modalidad Proyectos Productivos Comunitarios, se ejercieron 271,533.4 miles de pesos, para apoyar 1,789 proyectos en beneficio de 13,761 productores indígenas (8,367 mujeres y 5,394 hombres) de 505 municipios ubicados en 28 estados de la república.  Finalmente, en relación a la vertiente Turismo de Naturaleza, al 31 de diciembre se autorizaron 48 proyectos por un monto de 22,100 miles de pesos, en beneficio de 3,681 productores indígenas (746 mujeres y 2,935 hombres), en 43 municipios y 17 estados de la república.</t>
    </r>
  </si>
  <si>
    <t>443.63</t>
  </si>
  <si>
    <t>443.67</t>
  </si>
  <si>
    <t>UR: AYB</t>
  </si>
  <si>
    <t>416.66</t>
  </si>
  <si>
    <t>56.55</t>
  </si>
  <si>
    <t>52.34</t>
  </si>
  <si>
    <t>52.30</t>
  </si>
  <si>
    <t>AYB</t>
  </si>
  <si>
    <t>Porcentaje de mujeres beneficiadas por el Programa.</t>
  </si>
  <si>
    <t>64.97</t>
  </si>
  <si>
    <t>43.42</t>
  </si>
  <si>
    <t>43.40</t>
  </si>
  <si>
    <t>Porcentaje de mujeres apoyadas con acciones de capacitación y asistencia técnica.</t>
  </si>
  <si>
    <t>53.92</t>
  </si>
  <si>
    <t>32.70</t>
  </si>
  <si>
    <t>Porcentaje de grupos o sociedades que recibieron recursos con la vertiente Mujer Indígena.</t>
  </si>
  <si>
    <t xml:space="preserve"> AYB- Comisión Nacional para el Desarrollo de los Pueblos Indígenas </t>
  </si>
  <si>
    <t xml:space="preserve"> Con base en la Encuesta Intercensal 2015, la CDI estima dentro de la población indígena rural un total de 3 millones 141 mujeres y 3 millones 9 mil hombres, es decir, que por cada 100 mujeres hay 95.8 hombres y de éstos el 23% no percibe ingresos, 22% percibe ingresos menores a un salario mínimo, 25% de 1 a 2 salarios mínimos y sólo 15% percibe más de 2 salarios mínimos. En particular, para las mujeres indígenas los valores son 11.6% sin ingresos, 32% con un ingreso menor a un salario mínimo, 28% de 1 a 2 salarios mínimos y 16% percibe más de 2 salarios mínimos. Con base en lo anterior, así como la necesidad de que la población indígena cuente con esquemas de apoyo y financiamiento de fácil acceso que le permitan desarrollar su actividad económica para el mejoramiento de sus procesos productivos, se creó el Programa para el Mejoramiento de la Producción y Productividad Indígena que, a partir del ejercicio 2014, constituye una herramienta fundamental para incrementar las oportunidades de ingreso, capacitación y empleo en las comunidades indígenas. Este Programa está orientado al desarrollo de proyectos productivos sostenibles, con pertinencia cultural, con equidad de género y con pleno respeto a los valores de los pueblos indígenas.  </t>
  </si>
  <si>
    <t>95062</t>
  </si>
  <si>
    <t>129474</t>
  </si>
  <si>
    <t>(Comisión Nacional para el Desarrollo de los Pueblos Indígenas)</t>
  </si>
  <si>
    <t>416.6</t>
  </si>
  <si>
    <t>Programa para el Mejoramiento de la Producción y la Productividad Indígena</t>
  </si>
  <si>
    <t>S249</t>
  </si>
  <si>
    <r>
      <t>Acciones de mejora para el siguiente periodo
UR:</t>
    </r>
    <r>
      <rPr>
        <sz val="10"/>
        <rFont val="Soberana Sans"/>
        <family val="2"/>
      </rPr>
      <t xml:space="preserve"> AYB
Los datos que se reportan son cifras preliminares, lo anterior en virtud de que la normatividad (Lineamientos del Programa de Derechos Indígenas), establece que las instancias ejecutoras autorizadas cuentan con 20 días naturales para la presentación de los informes físico - financieros del apoyo otorgado, dentro de los cuales se encuentra el instrumento mediante el cual se recaba la percepción de las personas beneficiadas en cuanto al fortalecimiento en el ejercicio de sus derechos. Por lo anterior, una vez recibidos estos informes, se contará con el dato definitivo, el cual se reportará en el informe de cuenta pública.</t>
    </r>
  </si>
  <si>
    <r>
      <t>Justificación de diferencia de avances con respecto a las metas programadas
UR:</t>
    </r>
    <r>
      <rPr>
        <sz val="10"/>
        <rFont val="Soberana Sans"/>
        <family val="2"/>
      </rPr>
      <t xml:space="preserve"> AYB
La diferencia que se observa entre el resultado del indicador programado con relación al alcanzado es consecuencia que en apego a la normatividad (Lineamientos del Programa de Derechos Indígenas), las instancias ejecutoras autorizadas cuentan con 20 días naturales para la presentación de los informes físico - financieros del apoyo otorgado, dentro de los cuales se encuentra el instrumento mediante el cual se recaba la percepción de las personas beneficiadas en cuanto al fortalecimiento en el ejercicio de sus derechos. Por lo anterior, una vez recibidos estos informes, se contará con el dato definitivo, el cual se reportará en el informe de cuenta pública.</t>
    </r>
  </si>
  <si>
    <r>
      <t>Acciones realizadas en el periodo
UR:</t>
    </r>
    <r>
      <rPr>
        <sz val="10"/>
        <rFont val="Soberana Sans"/>
        <family val="2"/>
      </rPr>
      <t xml:space="preserve"> AYB
Durante el ejercicio fiscal 2017, de las 708 propuestas recibidas en el marco de las convocatorias del tipo de apoyo Derecho a la Igualdad de Género, resultaron aprobadas dentro del proceso de dictaminación 201; sin embargo el número de instancias ejecutoras apoyadas mediante la emisión de la convocatoria fue de 200; en virtud de que en la Modalidad Casas de la Mujer Indígena, con la finalidad de no poner en riesgo la integridad de las mujeres, se canceló el apoyo a la Casa de la Mujer Indígena de Tenejapa, Chiapas, toda vez que surgieron conflictos sociales al interior de la localidad     Asimismo, dentro de la Modalidad Otras acciones para el fortalecimiento de capacidades de la población indígena para el ejercicio de derechos de las mujeres; se autorizaron 19 proyectos, para el desarrollo de diversas acciones para la promoción de la igualdad sustantiva    Con lo anterior, al mes de diciembre de 2017 se contó con 219 instancias ejecutoras autorizadas en las cuatros modalidades que opera el tipo de apoyo Derecho a la Igualdad de Género del Programa de Derechos Indígenas de la CDI, con lo cual se desarrollaron acciones de prevención y atención de la violencia hacia mujeres indígenas y derechos de salud sexual y reproductiva; beneficiándose  a 42,433 personas indígenas, de las cuales 31,444 son mujeres y 10,989 son hombres en una cobertura de 26 entidades federativas.</t>
    </r>
  </si>
  <si>
    <t>80.05</t>
  </si>
  <si>
    <t>84.32</t>
  </si>
  <si>
    <t>16.67</t>
  </si>
  <si>
    <t>Porcentaje de población indígena fortalecida para el ejercicio de sus derechos a la igualdad de género debido a la intervención del programa en el año t.</t>
  </si>
  <si>
    <t xml:space="preserve"> La diferencia cultural en México no sólo se expresa en manifestaciones culturales que nos enriquecen; también está asociada a situaciones de desigualdad y desventaja social y jurídica para ellos. Los indígenas conforman uno de los sectores de la población que enfrenta mayores rezagos sociales. Estos rezagos se agudizan por género y grupo de edad y se hacen presentes tanto en las localidades rurales como en las urbanas, el acceso a la justicia y ejercicio de sus derechos son una demanda y un reclamo generalizado. Bajo este contexto, las mujeres indígenas de las diferentes edades representan el sector de la población que acumula mayores rezagos sociales. Ellas han sido discriminadas y afectadas por la pobreza y por diversos referentes culturales, que en ocasiones, fomentan la desigualdad y que se traducen en menores oportunidades para acceder a la educación, la salud y los niveles mínimos de bienestar. Los factores que han provocado esta situación tienen naturalezas diferentes, algunos tienen que ver con el desconocimiento de la existencia de los derechos y de los alcances de los mismos o con la discriminación y otros con la ausencia de procedimientos y recursos para asegurar su observancia. </t>
  </si>
  <si>
    <t>10989</t>
  </si>
  <si>
    <t>31444</t>
  </si>
  <si>
    <t>14000</t>
  </si>
  <si>
    <t>46000</t>
  </si>
  <si>
    <t>84.3</t>
  </si>
  <si>
    <t>Programa de Derechos Indígenas</t>
  </si>
  <si>
    <t>U011</t>
  </si>
  <si>
    <r>
      <t>Acciones de mejora para el siguiente periodo
UR:</t>
    </r>
    <r>
      <rPr>
        <sz val="10"/>
        <rFont val="Soberana Sans"/>
        <family val="2"/>
      </rPr>
      <t xml:space="preserve"> E00
No se contemplan acciones de mejora por el momento.
</t>
    </r>
    <r>
      <rPr>
        <b/>
        <sz val="10"/>
        <rFont val="Soberana Sans"/>
        <family val="2"/>
      </rPr>
      <t>UR:</t>
    </r>
    <r>
      <rPr>
        <sz val="10"/>
        <rFont val="Soberana Sans"/>
        <family val="2"/>
      </rPr>
      <t xml:space="preserve"> 210
Posibles actividades en materia de género, para el año 2018.</t>
    </r>
  </si>
  <si>
    <r>
      <t>Justificación de diferencia de avances con respecto a las metas programadas
UR:</t>
    </r>
    <r>
      <rPr>
        <sz val="10"/>
        <rFont val="Soberana Sans"/>
        <family val="2"/>
      </rPr>
      <t xml:space="preserve"> E00
Para el cuarto trimestre se alcanzaron 11 eventos de 15 programados para un cumplimiento apenas del 73.3% , Anualmente se realizaron 76 eventos de 400 programados, lo que representó un 19.0% de cumplimiento; esto se debió a que no se contó con recursos adicionales para este tipo de actividades, sin embargo la asistencia a estos eventos fue muy significativa debido, como se ha mencionado, a los esfuerzos para su atención con recursos del presupuesto regular asignado, como fue la exposición colectiva presentada en la estación Bellas Artes del Sistema de Transporte Colectivo ?Metro?, que reportó un gran número de visitantes.
</t>
    </r>
    <r>
      <rPr>
        <b/>
        <sz val="10"/>
        <rFont val="Soberana Sans"/>
        <family val="2"/>
      </rPr>
      <t>UR:</t>
    </r>
    <r>
      <rPr>
        <sz val="10"/>
        <rFont val="Soberana Sans"/>
        <family val="2"/>
      </rPr>
      <t xml:space="preserve"> 210
El programa ?Movimiento Nacional de Agrupaciones Musicales Comunitarias? en esta administración, entre sus principales objetivos se planteó tener un mayor número de niñas y jóvenes (mujeres), entre los integrantes de las mismas. El programa se desarrolla en las zonas de más alta marginación y con altos índices de violencia. El esfuerzo ha sido muy exitoso, ya que se ha mantenido un nivel superior al 50% de integrantes mujeres a pesar de los usos y costumbres comunitarios, que entre otros son que a las niñas no se les permitía la ejecución de aquellos instrumentos con los que tuvieran contacto corporal (violonchelo, violín, guitarra, etc.). La composición de las agrupaciones puede tener variaciones continuamente, debido a disminuciones presupuestales, a la movilidad familiar, al cambio de grado escolar y a condiciones económicas. El recorte presupuestal en este año influyó durante el tercer trimestre del año en donde el total de integrantes disminuyó de 5,727 a 5,204 ejecutantes, lo cual se reflejó también en la disminución del número de integrantes mujeres al pasar de 3,042 a 2,670; debido a lo anterior este indicador presenta una baja de 2 puntos porcentuales al pasar de 53% a 51%, manteniendo aún una mayor proporción de niñas y jóvenes (mujeres) integrantes respecto al total de participantes.  El concierto programado por la agrupación Somos de Morelos, en materia de genero se canceló, debido a los sucesos ocurridos el pasado 19 de septiembre del año en curso, lo que derivo graves afectaciones, sin embargo, se trabaja para la realización de actividades en materia de equidad de género para el año 2018.   Sin embargo, es importante señalar que el programa de Agrupaciones Musicales Comunitarias llevo a cabo más de 300 presentaciones públicas donde participan 2670 niñas y jóvenes en conjunto con 2534 niños y jóvenes, de 17 estados de la República Mexicana.  </t>
    </r>
  </si>
  <si>
    <r>
      <t>Acciones realizadas en el periodo
UR:</t>
    </r>
    <r>
      <rPr>
        <sz val="10"/>
        <rFont val="Soberana Sans"/>
        <family val="2"/>
      </rPr>
      <t xml:space="preserve"> E00
Artes Visuales: Exp. Mujeres del SPM y Ellas en la mirada del hombre. Literatura: Mujeres de letras: Aura Vidales; Sara Sefchvich. Música: XXI Enc. Intern. - XVI Iberoamericano de Mujeres en el Arte y Garry Winogrand. Women are beautiful. Literatura:   Lectura en voz alta: Cuentos de Margarita Michelena.
</t>
    </r>
    <r>
      <rPr>
        <b/>
        <sz val="10"/>
        <rFont val="Soberana Sans"/>
        <family val="2"/>
      </rPr>
      <t>UR:</t>
    </r>
    <r>
      <rPr>
        <sz val="10"/>
        <rFont val="Soberana Sans"/>
        <family val="2"/>
      </rPr>
      <t xml:space="preserve"> 210
Cancelación del concierto especifico en materia de género</t>
    </r>
  </si>
  <si>
    <t>11.63</t>
  </si>
  <si>
    <t>12.06</t>
  </si>
  <si>
    <t>3.0</t>
  </si>
  <si>
    <t>22.52</t>
  </si>
  <si>
    <t>23.63</t>
  </si>
  <si>
    <t>22.18</t>
  </si>
  <si>
    <t>51.00</t>
  </si>
  <si>
    <t xml:space="preserve">Porcentaje de niñas y jovenes atendidas integrantes de las Agrupaciones Musicales Comunitarias </t>
  </si>
  <si>
    <t>19.00</t>
  </si>
  <si>
    <t>Porcentaje de eventos presentados con representaciones femeninas destacadas para promover su participación en la programación cultural</t>
  </si>
  <si>
    <t xml:space="preserve"> E00- Instituto Nacional de Bellas Artes y Literatura  Secretaria de Cultura </t>
  </si>
  <si>
    <t>516316</t>
  </si>
  <si>
    <t>535483</t>
  </si>
  <si>
    <t>247685</t>
  </si>
  <si>
    <t>258042</t>
  </si>
  <si>
    <t>25.1</t>
  </si>
  <si>
    <t>Desarrollo Cultural</t>
  </si>
  <si>
    <t>Cultura</t>
  </si>
  <si>
    <t>48</t>
  </si>
  <si>
    <r>
      <t>Acciones de mejora para el siguiente periodo
UR:</t>
    </r>
    <r>
      <rPr>
        <sz val="10"/>
        <rFont val="Soberana Sans"/>
        <family val="2"/>
      </rPr>
      <t xml:space="preserve"> E00
No aplica.</t>
    </r>
  </si>
  <si>
    <r>
      <t>Justificación de diferencia de avances con respecto a las metas programadas
UR:</t>
    </r>
    <r>
      <rPr>
        <sz val="10"/>
        <rFont val="Soberana Sans"/>
        <family val="2"/>
      </rPr>
      <t xml:space="preserve"> E00
Aun cuando el presupuesto 2017 para el PP S243 en el INBA, no sufrió ampliaciones, se otorgó un número mayor de becas al programado para un cumplimiento del 113.44%, debido a que se rediseñó el monto unitario de las mismas en un esfuerzo por alcanzar el crecimiento de las becas otorgadas.</t>
    </r>
  </si>
  <si>
    <r>
      <t>Acciones realizadas en el periodo
UR:</t>
    </r>
    <r>
      <rPr>
        <sz val="10"/>
        <rFont val="Soberana Sans"/>
        <family val="2"/>
      </rPr>
      <t xml:space="preserve"> E00
En 2017 se otorgaron 1,021 becas, de las cuales el 70.8% se otorgaron a mujeres y el restante 29.2% a hombres </t>
    </r>
  </si>
  <si>
    <t>3.95</t>
  </si>
  <si>
    <t>70.80</t>
  </si>
  <si>
    <t>69.00</t>
  </si>
  <si>
    <t>Porcentaje de becas que se otorgan a alumnas en las escuelas del INBA para su formación artística.</t>
  </si>
  <si>
    <t xml:space="preserve"> E00- Instituto Nacional de Bellas Artes y Literatura </t>
  </si>
  <si>
    <r>
      <t>Acciones de mejora para el siguiente periodo
UR:</t>
    </r>
    <r>
      <rPr>
        <sz val="10"/>
        <rFont val="Soberana Sans"/>
        <family val="2"/>
      </rPr>
      <t xml:space="preserve"> GYR
Reforzamiento de los programas de planificación familiar, a través de comunicación educativa  para evitar embarazos en edades extremas o en mujeres con alto riesgo reproductivo,  priorizando y ampliando el espacio intergenésico o finalizar cuando así lo desee la fertilidad. Lo que contrubuye a la disminución de las tasas de morbilidad y mortalidad materna y perinatal en el IMSS, que se pueda traducir en un costo-beneficio derivado de estas acciones, impactando en la reducción de las tasas de partos y abortos por mil mujeres en edad fértil. El logro obtenido de la cobertura de detección de dibetes mellitus, permitió identificar a 378,400 sospechosos de padecer diabetes mellitus, los cuales se derivaron  con el médico familiar para su confirmación. El logro obtenido de la cobertura de detección de cáncer cervico uterino,  permitió identificar oportunamente 6,784 casos de displasia cervical leve y moderada; 867 de displasia severa y cáncer in situ, así como 989 de tumor maligno del cuello del útero en mujeres de 25 años y más. El logro obtenido de la cobertura de detección de cáncer de mama, permitió identificar  oportunamente 2,286 casos de  tumor maligno de mama en mujeres de 50 y más años.</t>
    </r>
  </si>
  <si>
    <r>
      <t>Justificación de diferencia de avances con respecto a las metas programadas
UR:</t>
    </r>
    <r>
      <rPr>
        <sz val="10"/>
        <rFont val="Soberana Sans"/>
        <family val="2"/>
      </rPr>
      <t xml:space="preserve"> GYR
Las actividades de comunicación educativa en temas de salud sexual y anticoncepción, dirigidas a la población adolescente, se deberán reforzar ya que se tiene un aumento del porciento de embarazos adolescentes de 0.6, comparando con el cuarto trimestre del año 2017 fue de 10.6 y en 2016 de 10.0. Lo cual debe contribuir a evitar la morbilidad y mortalidad materna, perinatal e infantil, y a favorecer la realización de proyectos de vida en estas adolescentes que logran posponer la maternidad. La cobertura de detección de diabetes mellitus fue de 21.9%, cifra por debajo de la meta establecida para el primer semestre  (33.0%). Los factores que influyeron para obtener estos resultados fueron: - Retraso en la licitación de tiras reactivas y lancetas para la toma de la glucosa capilar, lo que ocasionó desabasto en algunas delegaciones del sistema. La cobertura  de detección de cáncer cervico uterino estimada  fue de 25.9%, cifra por debajo de la meta establecida para el segundo semestre  (30.0%.). Los factores que influyeron para obtener estos resultados fueron: retraso en la licitación de algunos insumos necesarios para realizar el papanicolau  rotación de personal de enfermería que realiza la detección. La cobertura de detección de cáncer de mama estimada a diciembre fue de 20.6%, cifra  ligeramente superior a la meta programada para el  segundo semestre del año 20.0%. Los factores que influyeron para alcanzar el logro fueron: derivación de los derechohabientes que acuden a la unidad médica por otro motivo  a los módulos PREVENIMSS, contar oportunamente con los insumos para la detección.  </t>
    </r>
  </si>
  <si>
    <r>
      <t>Acciones realizadas en el periodo
UR:</t>
    </r>
    <r>
      <rPr>
        <sz val="10"/>
        <rFont val="Soberana Sans"/>
        <family val="2"/>
      </rPr>
      <t xml:space="preserve"> GYR
Se realizaron 878,115 entrevistas dirigidas a no embarazadas o no usuarias; 557,589 a puérperas en posparto y posaborto; 380,520 a varones, 163,533 a mujeres y hombres adolescentes 578,656 a usuarias o usuarios de métodos anticonceptivos.  Se tiene un aumento del porciento de embarazos adolescentes de 0.6, comparando con el cuarto trimestre del año 2017 fue de 10.6 y en 2016 de 10.0.  Durante el segundo semestre del año, en mujeres y hombres de 20 años y más, se realizaron 6, 115,279 de detección de diabetes mellitus, con una cobertura de 21.9%, lo que permitió conocer a 378,400 sospechosos de padecer esta enfermedad . A todos estos derechohabientes se les otorgó consejo breve sobre alimentación correcta, consumo de agua simple potable y actividad física, así mismo a los que tuvieron un resultado anormal en cualquier detección se les derivó con el médico familiar para su confirmación e inicio de tratamiento.  En relación a los cánceres de la mujer, se benefició con la prueba del Papanicolaou a 2,927,094 mujeres de 25 a 64 años de edad, permitió identificar oportunamente 6,784 casos de displasia cervical leve y moderada; 867 de displasia severa y cáncer in situ, así como 989 de tumor maligno del cuello del útero en mujeres de 25 años y más. La cobertura estimada de detección de cáncer de mama, fue de 25.9%, cifra por debajo de la meta establecida para el segundo semestre (30.0%). El logro obtenido permitió identificar oportunamente 6,784 casos de displasia cervical leve y moderada; 867 de displasia severa y cáncer in situ, así como 989 de tumor maligno del cuello del útero en mujeres de 25 años y más.</t>
    </r>
  </si>
  <si>
    <t>UR: GYR</t>
  </si>
  <si>
    <t>21.90</t>
  </si>
  <si>
    <t>GYR</t>
  </si>
  <si>
    <t>Cobertura de detección de primera vez de diabetes mellitus en población derechohabiente de 20 años y más.</t>
  </si>
  <si>
    <t>Cobertura de detección de cáncer de mama por mastografía en mujeres de 50 a 69 años.</t>
  </si>
  <si>
    <t>25.90</t>
  </si>
  <si>
    <t>Cobertura de detección de cáncer cérvico uterino a través de citología cervical en mujeres de 25 a 64 años</t>
  </si>
  <si>
    <t>102.30</t>
  </si>
  <si>
    <t xml:space="preserve">Porcentaje de entrevistas de consejería anticonceptiva </t>
  </si>
  <si>
    <t>10.60</t>
  </si>
  <si>
    <t>8.40</t>
  </si>
  <si>
    <t>Proporción</t>
  </si>
  <si>
    <t>Proporción de Adolescentes Embarazadas</t>
  </si>
  <si>
    <t xml:space="preserve"> GYR- Instituto Mexicano del Seguro Social </t>
  </si>
  <si>
    <t xml:space="preserve"> Actualmente, el Instituto enfrenta el doble reto de tratar una población con enfermedades crónico-degenerativas y con las enfermedades infecciosas que compiten por los recursos de atención en los servicios de salud. Así, el IMSS tiene dos grandes objetivos: i) mejorar la atención sobre todo en el primer nivel para poder atender los enfermos agudos, y ii) tener una estrategia frontal contra las enfermedades crónicas no transmisibles. En materia de promoción de la salud, prevención y detección de enfermedades existe un incremento constante en la cobertura preventiva anual. En 2016, se realizaron 30.2 millones de chequeos en los 3,644 módulos de atención preventiva, o bien a través de las estrategias de extensión en las empresas y escuelas. Se visitaron más de 7 mil centros laborales, con lo que se orientó y realizó el chequeo correspondiente de más de 1 millón de trabajadores. Aunque el número de chequeos se incrementó en más de 9 millones en los últimos seis años, el principal reto es lograr que las personas de mayor riesgo acudan a realizarse este chequeo anual y lograr una cobertura y tamizaje más efectivo de los derechohabientes cuyos antecedentes familiares y estilos de vida los hacen más susceptibles de desarrollar enfermedades crónicas.  En Planificación Familiar es necesario fortalecer la competencia técnica del personal médico, de enfermería y trabajo social, para garantizar la prestación del servicio en forma oportuna y de calidad dirigida a la mujer y al hombre en edad reproductiva, en lo que respecta a las acciones de comunicación educativa personalizadas como en el otorgamiento del método anticonceptivo, el cual debe ser previa valoración del riesgo reproductivo y obstétrico, identificando sus expectativas reproductivas, necesidades personales y condición de salud, con la finalidad de que ejerza sus derechos sexuales y reproductivos y acepte en forma libre, voluntaria e informada, y favorezca la continuidad de uso del mismo.   </t>
  </si>
  <si>
    <t>838512</t>
  </si>
  <si>
    <t>1039888</t>
  </si>
  <si>
    <t>20948079</t>
  </si>
  <si>
    <t>23171012</t>
  </si>
  <si>
    <t>(Instituto Mexicano del Seguro Social)</t>
  </si>
  <si>
    <t>E001</t>
  </si>
  <si>
    <t>Instituto Mexicano del Seguro Social</t>
  </si>
  <si>
    <t>50</t>
  </si>
  <si>
    <r>
      <t>Acciones de mejora para el siguiente periodo
UR:</t>
    </r>
    <r>
      <rPr>
        <sz val="10"/>
        <rFont val="Soberana Sans"/>
        <family val="2"/>
      </rPr>
      <t xml:space="preserve"> GYR
5.Indicadores de desempeño del servicio de guardería   ? Para el primer trimestre de 2018 se tienen programadas 1,347 supervisiones-asesoría integrales, las cuales serán ejecutadas para dar cumplimiento parcial al Programa Anual de Trabajo.  ? Se elaborará el proyecto  Criterios para la atención de manifestaciones de opinión, observaciones o desacuerdos de los usuarios sobre el servicio, que forma parte del Procedimiento para identificar áreas de oportunidad en la prestación del servicio en guarderías IMSS.  6.Alimentación Sana, Variada y Suficiente  ? Se diseñarán menús dirigidos a niñas y niños de 0 a 6 meses y de 6 a  12 meses de edad para la incorporación a la dieta familiar, similares a los que se ofrecen en las guarderías, en lenguaje común para que puedan replicarse en casa y así dar continuidad a la alimentación sana, variada y suficiente.  7.Preescolar  ? Se concluirá el proceso de certificación de guarderías en las Delegaciones del Estado de México.  8.Expansión del Servicio de Guardería  En cumplimiento de la meta establecida por el Presidente de la República en el marco del Paquete del Blindaje para la expansión del servicio de guardería en 25,000 nuevos lugares:  ? Se definirá la estrategia a seguir para dar continuidad a los procedimientos de contratación previstos en la Ley de adquisiciones, arrendamientos y servicios del sector público.   ? Se dará seguimiento a las propuestas de incremento de capacidad instalada presentadas por los proveedores actuales y a la formalización de aquellas que han sido viables.   ? Se dará continuidad a las acciones para concretar nuevas guarderías en este esquema.</t>
    </r>
  </si>
  <si>
    <r>
      <t>Justificación de diferencia de avances con respecto a las metas programadas
UR:</t>
    </r>
    <r>
      <rPr>
        <sz val="10"/>
        <rFont val="Soberana Sans"/>
        <family val="2"/>
      </rPr>
      <t xml:space="preserve"> GYR
La diferencia no es representativa, el indicador quedó muy cercano a la meta programada, sin embargo se debe al cierre de guarderías en el campo por decisión del prestador del servicio (503 lugares), a la apertura de una guardería derivado de los procesos de licitación al amparo de la Ley de Adquisiciones, Arrendamientos y Servicios del Sector Público (252 lugares) y a la disminución de capacidad instalada de una guardería (10 lugares), arrojando una pérdida neta final de 261 lugares.  El porcentaje de inscripción quedó por debajo de la meta esperada en 6.93%, lo anterior debido a que la inscripción no alcanzó los niveles esperados del ejercicio anterior, quedando por debajo en 3% una diferencia de aproximadamente 3,000 niñas y niños inscritos.</t>
    </r>
  </si>
  <si>
    <r>
      <t>Acciones realizadas en el periodo
UR:</t>
    </r>
    <r>
      <rPr>
        <sz val="10"/>
        <rFont val="Soberana Sans"/>
        <family val="2"/>
      </rPr>
      <t xml:space="preserve"> GYR
6.Premio IMSS a la Competitividad   ? Se concluyó el seguimiento al recibir los resultados de las guarderías ganadoras del Premio IMSS a la Competitividad y reconocimiento Águila Oro.  Premio IMSS a la Competitividad: D.F. Norte Cuauhtémoc  G-0035  Reconocimientos Águila Oro: D.F. Sur Iztapalapa  G-0022  7.Indicadores del desempeño del servicio de guardería   ? Se aplicaron 15,356 encuestas de satisfacción del usuario del servicio de guardería durante el tercer cuatrimestre de 2017. Se obtuvo un resultado de 98.13% de satisfacción a nivel nacional. Esta encuesta se aplica tres veces al año en guarderías para conocer la percepción sobre el servicio.  Los resultados sirven para impulsar la mejora continua.  ? Para Supervisión-asesoría durante el cuarto trimestre se programaron 1,354 supervisiones-asesoría integrales, de las cuales se ejecutaron 1,338, lo que representó un cumplimiento de 98.82% y un promedio de evaluación global de 94.19%.  ? Se realizó la planeación de supervisión-asesoría 2018, obteniendo un total de 5,397 supervisiones integrales a realizar en 2018.  10.Expansión del Servicio de Guardería  En cumplimiento de la meta establecida por el Presidente de la República en el marco del Paquete del Blindaje para la expansión del servicio de guardería en 25,000 nuevos lugares al mes de diciembre:  ? Se han contratado mediante los procedimientos previstos en la Ley de adquisiciones, arrendamientos y servicios del sector público 20,216 nuevos lugares.   ? De las 100 cartas de manifestación de interés de los proveedores actuales interesados en incrementar la capacidad instalada de sus guarderías, han sido viables 1,812 nuevos lugares.  ? De las 3 empresas que han manifestado interés en suscribir un convenio con el Instituto para una guardería empresarial se continúan con las acciones para concretar nuevas guarderías en este esquema.  Por lo que se cuenta con un avance global de 22,028 nuevos lugares.  </t>
    </r>
  </si>
  <si>
    <t>79.92</t>
  </si>
  <si>
    <t>86.85</t>
  </si>
  <si>
    <t>83.40</t>
  </si>
  <si>
    <t>Porcentaje de inscripción en guarderías</t>
  </si>
  <si>
    <t>22.91</t>
  </si>
  <si>
    <t>22.95</t>
  </si>
  <si>
    <t>22.80</t>
  </si>
  <si>
    <t xml:space="preserve">Porcentaje de cobertura de la demanda del servicio de guardería.  </t>
  </si>
  <si>
    <t>99.81</t>
  </si>
  <si>
    <t>99.80</t>
  </si>
  <si>
    <t xml:space="preserve">Porcentaje de madres trabajadoras beneficiarias mediante el servicio de guardería </t>
  </si>
  <si>
    <t xml:space="preserve"> En los últimos años se ha acelerado la incorporación de la mujer al mercado laboral, por lo que adquiere importancia el que sus hijas e hijos tengan cuidado durante la jornada de trabajo, por ello la Ley del Seguro Social establece a través de sus artículos 201 al 207 quienes tienen derecho a recibir servicio de guardería. El artículo 202 dice que este servicio debe proporcionarse ?atendiendo a cuidar y fortalecer la salud del niño y su buen desarrollo futuro, así como a la formación de sentimientos de adhesión familiar y social, a la adquisición de conocimientos que promuevan la comprensión, el empleo de la razón y de la imaginación y a constituir hábitos higiénicos y de sana convivencia y cooperación en el esfuerzo común con propósitos y metas comunes, todo ello de manera sencilla y acorde a su edad y a la realidad social y con absoluto respeto a los elementos formativos de estricta incumbencia familiar? y el artículo 203 establece que ?los servicios de guardería infantil incluirán el aseo, la alimentación, el cuidado de la salud, la educación y la recreación de los menores a que se refiere el artículo 201? Por ello, una de las políticas que se ha propuesto desarrollar la Coordinación del Servicio de Guardería para el Desarrollo Integral Infantil es la de ampliar la capacidad instalada a través de los procedimientos previstos en la Ley de Adquisiciones, Arrendamientos y Servicios del Sector Público. </t>
  </si>
  <si>
    <t>94078</t>
  </si>
  <si>
    <t>101435</t>
  </si>
  <si>
    <t>460</t>
  </si>
  <si>
    <t>234965</t>
  </si>
  <si>
    <t>Servicios de guardería</t>
  </si>
  <si>
    <t>E007</t>
  </si>
  <si>
    <r>
      <t>Acciones de mejora para el siguiente periodo
UR:</t>
    </r>
    <r>
      <rPr>
        <sz val="10"/>
        <rFont val="Soberana Sans"/>
        <family val="2"/>
      </rPr>
      <t xml:space="preserve"> GYR
En el IMSS puede afiliarse la mujer, sea beneficiaria o trabajadora en cualquier semana del embarazo, y tiene derecho de recibir los beneficios de la atención del embarazo, parto y puerperio. Por tanto, la mujer puede presentarse a su primera cita con el Médico Familiar una vez realizados los trámites correspondientes para recibir consulta médica, y posteriormente se exhorta a la embarazada para que asista a la vigilancia prenatal en forma periódica, si así lo decide se puede realizar la detección oportuna de datos de alarma obstétrica que pudiera complicar el embarazo, para contribuir a disminuir la morbilidad y mortalidad materna y perinatal.</t>
    </r>
  </si>
  <si>
    <r>
      <t>Justificación de diferencia de avances con respecto a las metas programadas
UR:</t>
    </r>
    <r>
      <rPr>
        <sz val="10"/>
        <rFont val="Soberana Sans"/>
        <family val="2"/>
      </rPr>
      <t xml:space="preserve"> GYR
Al cuarto trimestre de 2017, el Indicador Promedio de Atenciones Prenatales por embarazada obtuvo un logro del 6.9lo cual es satisfactorio ya que se encuentra similar de la meta programada en el periodo (6.5). Se propicia que la embarazada asista a la vigilancia prenatal en forma periódica, lo cual contribuye a la detección oportuna de signos y síntomas que pudieran complicar el embarazo en cualquier etapa del mismo, ya que es un compromiso llevar el embarazo a término, con una madre y su persona recién nacida saludables.    Para el Indicador Oportunidad de Inicio de la Vigilancia Prenatal, durante el segundo trimestre de gestación, resultó en 53.9%. Se considera satisfactorio, ya que se interpreta que de 5 a 6 de cada 10 embarazadas acuden al inicio de su vigilancia prenatal antes de las primeras 12 semanas y 6 días de la gestación; durante el cual se inician en forma temprana las acciones médico preventivas, que incluyen la vigilancia prenatal, detecciones y comunicación educativa.  </t>
    </r>
  </si>
  <si>
    <r>
      <t>Acciones realizadas en el periodo
UR:</t>
    </r>
    <r>
      <rPr>
        <sz val="10"/>
        <rFont val="Soberana Sans"/>
        <family val="2"/>
      </rPr>
      <t xml:space="preserve"> GYR
En el cuarto trimestre de 2017, la oportunidad en el inicio de la vigilancia prenatal fue de 53.9%, es decir que de 5 a 6 de cada 10 embarazadas inician su control en el primer trimestre del embarazo, lo cual es satisfactorio. En relación al promedio de consultas, cada mujer asiste a vigilancia prenatal 6.9 veces durante toda la gestación, lo que contribuye a que la mujer reciba el beneficio de las acciones médico preventivas a que puede ser acreedora durante esta etapa, para poder llegar a un feliz término.</t>
    </r>
  </si>
  <si>
    <t>6.90</t>
  </si>
  <si>
    <t>6.50</t>
  </si>
  <si>
    <t>Promedio de atenciones prenatales por embarazada</t>
  </si>
  <si>
    <t>59.00</t>
  </si>
  <si>
    <t>Oportunidad de inicio de la vigilancia prenatal</t>
  </si>
  <si>
    <t xml:space="preserve"> No todas las mujeres embarazadas acuden dentreo de las priemeras 13 semanas y 6 días de gestación a la vigilancia prenatal para identificar tempranamente factores de riesgo y/o complicaciones en el binomio madre-hijo. No siempre la mujer embarazada acude a su consultaprental para favorecer la oportunidad de brindarle acciones preventivas, educativas y asistenciales para el autocuidado de la salud del binomio. </t>
  </si>
  <si>
    <t>145318</t>
  </si>
  <si>
    <t>25.53</t>
  </si>
  <si>
    <t>UR: GYN</t>
  </si>
  <si>
    <t>26.83</t>
  </si>
  <si>
    <t>GYN</t>
  </si>
  <si>
    <t>Porcentaje de campañas de difusión en materia de acceso a las mujeres a una vida libre de violencia realizadas</t>
  </si>
  <si>
    <t>Porcentaje de cursos de capacitación en materia de igualdad, no discriminación y el acceso a las mujeres a una vida libre de violencia impartidos a Enlaces de Equidad</t>
  </si>
  <si>
    <t>Porcentaje de campañas de difusión en materia de igualdad y no discriminación realizadas</t>
  </si>
  <si>
    <t>Porcentaje de materiales y recursos didácticos elaborados en materia de igualdad, no discriminación y de acceso a las mujeres a una vida libre de violencia</t>
  </si>
  <si>
    <t>26.88</t>
  </si>
  <si>
    <t>Porcenaje de Enlaces de Equidad capacitados</t>
  </si>
  <si>
    <t>Porcentaje de acciones de difusión e información en materia de igualdad, no discriminación y de acceso a las mujeres a una vida libre de violencia realizadas en las unidades administrativas</t>
  </si>
  <si>
    <t>123.20</t>
  </si>
  <si>
    <t xml:space="preserve">Porcentaje de acciones de sensibilización y capacitación en materia de igualdad, no discriminación y de acceso a las mujeres a una vida libre de violencia realizadas en las unidades administrativas </t>
  </si>
  <si>
    <t xml:space="preserve">Porcentaje de estrategias del PROIGUALDAD instrumentadas en las unidades administrativas </t>
  </si>
  <si>
    <t>Porcentaje de Unidades Administrativas con objetivos transversales del PROIGUALDAD incorporados a las actividades de la unidad administrativa</t>
  </si>
  <si>
    <t xml:space="preserve"> GYN- Instituto de Seguridad y Servicios Sociales de los Trabajadores del Estado </t>
  </si>
  <si>
    <t>(Instituto de Seguridad y Servicios Sociales de los Trabajadores del Estado)</t>
  </si>
  <si>
    <t>26.8</t>
  </si>
  <si>
    <t>Equidad de Género</t>
  </si>
  <si>
    <t>Instituto de Seguridad y Servicios Sociales de los Trabajadores del Estado</t>
  </si>
  <si>
    <t>51</t>
  </si>
  <si>
    <t>206.38</t>
  </si>
  <si>
    <t>210.92</t>
  </si>
  <si>
    <t>241.67</t>
  </si>
  <si>
    <t>1.17</t>
  </si>
  <si>
    <t>3.70</t>
  </si>
  <si>
    <t>Mujer</t>
  </si>
  <si>
    <t xml:space="preserve"> Promedio de consultas por mujer embarazada</t>
  </si>
  <si>
    <t>241.6</t>
  </si>
  <si>
    <t>Atención a laSalud</t>
  </si>
  <si>
    <t>E044</t>
  </si>
  <si>
    <r>
      <t>Acciones de mejora para el siguiente periodo
UR:</t>
    </r>
    <r>
      <rPr>
        <sz val="10"/>
        <rFont val="Soberana Sans"/>
        <family val="2"/>
      </rPr>
      <t xml:space="preserve"> T9N
Para 2018 se buscará mejorar la sistematización de la información sobre las actividades realizadas y, con ello, incrementar el nivel de desagregación hasta nivel de municipio, en los casos en que esto sea posible. También se promoverá el aprovechamiento de las acciones de multiplicación para ampliar la disponibilidad de recursos humanos en acciones para la igualdad de género.</t>
    </r>
  </si>
  <si>
    <r>
      <t>Justificación de diferencia de avances con respecto a las metas programadas
UR:</t>
    </r>
    <r>
      <rPr>
        <sz val="10"/>
        <rFont val="Soberana Sans"/>
        <family val="2"/>
      </rPr>
      <t xml:space="preserve"> T9N
Las actividades de capacitación y sensibilización en temas de género tuvieron una cobertura de 11,861 personas, lo que representa el 54.4% de la meta programada para el cuarto trimestre de 2017, las cuales representan el 236% de la meta programada para ese periodo (5%); sumando los avances obtenidos en los cuatro trimestres de 2017, se han capacitado 20,276 personas, lo que implica un avance de 20.3%, respecto del 20% del personal de Pemex, derechohabientes e integrantes de las comunidades de influencia de la empresa que se previó como meta anual. Por otra parte, se instrumentaron 45 actividades de capacitación para la sensibilización en materia de género, con las cuales se superó la meta establecida en 200% para el trimestre (25%) por el hecho de que se decidió ampliar la cantidad de capacitaciones presenciales; el avance de los cuatro trimestres de 2017 es de 78 actividades de capacitación, que representa un acumulado de cumplimiento del 390% de la meta anual. Finalmente, se obtuvo un avance del 35%, superando en lo programado para el periodo. Esto se debe a que se cuenta con el diseño y validación de una estrategia para reducir las brechas de desigualdad laboral entre mujeres y hombres en Pemex durante 2017, lo que corresponde a lo planeado, mismo que incluye la conclusión del documento técnico de la estrategia y la instrumentación del plan operativo y de gestión para la implantación de medidas afirmativas en la empresa, mediante la Sub-estrategia de Igualdad de Género y otras acciones a favor de las mujeres de la diversidad sexual y con discapacidad; esto implica un cumplimiento de 105%.</t>
    </r>
  </si>
  <si>
    <r>
      <t>Acciones realizadas en el periodo
UR:</t>
    </r>
    <r>
      <rPr>
        <sz val="10"/>
        <rFont val="Soberana Sans"/>
        <family val="2"/>
      </rPr>
      <t xml:space="preserve"> T9N
Durante el trimestre de referencia, se realizaron dos Ferias por la Inclusión en centros de trabajo de la Ciudad de México y Estado de México. Asimismo, se impartió al personal el curso e-learning La igualdad entre mujeres y hombres en el espacio laboral de manera presencial, en versión ejecutable y a través de la plataforma de aprendizaje virtual de Pemex. Además, se impartieron conferencias, talleres y obras de teatro en los estados de Oaxaca, Guanajuato, Campeche, Tamaulipas, Tabasco, Veracruz y Chiapas, orientadas a la sensibilización en materia de igualdad, involucrando a personal de la empresa, derechohabientes y población abierta. Especial mención merecen las siguientes actividades por su efecto multiplicador: Taller Fortalecimiento del modelo de atención integral a casos de discriminación, acoso laboral, hostigamiento y acoso sexual de PEMEX; ?Talleres de Formación de Multiplicadores(as) en temas de inclusión social y construcción de ambientes laborales positivos? para plataformas; las conferencias de igualdad, inclusión y ambientes laborales positivos en hospitales y clínicas de Pemex; las conferencias sobre masculinidades y prevención de la violencia de género impartidas por reconocidos especialistas; y los avances obtenidos en la Sub-estrategia de Igualdad de Género, desarrollada en alianza con el Programa de las Naciones Unidas para el Desarrollo (PNUD) en México.</t>
    </r>
  </si>
  <si>
    <t>12.37</t>
  </si>
  <si>
    <t>12.69</t>
  </si>
  <si>
    <t>UR: T9N</t>
  </si>
  <si>
    <t>T9N</t>
  </si>
  <si>
    <t>Porcentaje de avance en el diseño y validación de una estrategia para reducir las brechas de desigualdad laboral entre mujeres y hombres en Pemex durante 2017.</t>
  </si>
  <si>
    <t>Porcentaje de capacitaciones en temas de sensiblización de género impartidas en Pemex durante 2017.</t>
  </si>
  <si>
    <t>20.30</t>
  </si>
  <si>
    <t>Porcentaje de personas capacitadas en temas de sensibilización de género en Pemex durante 2017</t>
  </si>
  <si>
    <t xml:space="preserve"> T9N- Pemex Corporativo </t>
  </si>
  <si>
    <t xml:space="preserve"> De acuerdo a los datos del Foro Económico Mundial, en las industrias extractivas del mundo la participación de las mujeres se encuentra en menos del 20% a nivel general, y en puestos de toma de decisiones apenas alcanza entre el 10% y 15%.  Actualmente la plantilla laboral de Petróleos Mexicanos está conformada por un 27% de mujeres y 73% hombres, lo cual indica que Pemex encuentra dentro del promedio; no obstante, en puestos de toma de decisiones la participación de las mujeres es del 4%. Asimismo, según el "Informe del diagnóstico sobre inclusión social y laboral en el Centro Administrativo Pemex", realizado en febrero de 2016, con una muestra de 758 personas, 30% de las y los trabajadores entrevistados sugieren haber sido víctimas de algún tipo de discriminación dentro de Pemex desde que trabajan para la institución, siendo el género la causa más frecuente, según el 40.0% del personal entrevistado. </t>
  </si>
  <si>
    <t>7744</t>
  </si>
  <si>
    <t>7133</t>
  </si>
  <si>
    <t>14600</t>
  </si>
  <si>
    <t>5400</t>
  </si>
  <si>
    <t>(Pemex Corporativo)</t>
  </si>
  <si>
    <t>12.6</t>
  </si>
  <si>
    <t>Petróleos Mexicanos</t>
  </si>
  <si>
    <t>52</t>
  </si>
  <si>
    <r>
      <t>Acciones de mejora para el siguiente periodo
UR:</t>
    </r>
    <r>
      <rPr>
        <sz val="10"/>
        <rFont val="Soberana Sans"/>
        <family val="2"/>
      </rPr>
      <t xml:space="preserve"> TVV
Sin información</t>
    </r>
  </si>
  <si>
    <r>
      <t>Justificación de diferencia de avances con respecto a las metas programadas
UR:</t>
    </r>
    <r>
      <rPr>
        <sz val="10"/>
        <rFont val="Soberana Sans"/>
        <family val="2"/>
      </rPr>
      <t xml:space="preserve"> TVV
Sin información</t>
    </r>
  </si>
  <si>
    <r>
      <t>Acciones realizadas en el periodo
UR:</t>
    </r>
    <r>
      <rPr>
        <sz val="10"/>
        <rFont val="Soberana Sans"/>
        <family val="2"/>
      </rPr>
      <t xml:space="preserve"> TVV
Durante el cuarto trimestre se realizaron acciones de difusiòn electrònica</t>
    </r>
  </si>
  <si>
    <t>4.50</t>
  </si>
  <si>
    <t>4.5</t>
  </si>
  <si>
    <t>UR: TVV</t>
  </si>
  <si>
    <t xml:space="preserve">informe  </t>
  </si>
  <si>
    <t>TVV</t>
  </si>
  <si>
    <t>Informe de acciones desarrolladas</t>
  </si>
  <si>
    <t>Porcentaje de actividades de difusión realizadas</t>
  </si>
  <si>
    <t>Porcentaje de personal que participa en actividades de capacitación o sensibilización</t>
  </si>
  <si>
    <t xml:space="preserve"> TVV- CFE Consolidado </t>
  </si>
  <si>
    <t>253</t>
  </si>
  <si>
    <t>266</t>
  </si>
  <si>
    <t>250</t>
  </si>
  <si>
    <t>(CFE Consolidado)</t>
  </si>
  <si>
    <t>Operación Red de Fibra Óptica y apoyo tecnológico a los procesos productivos</t>
  </si>
  <si>
    <t>E555</t>
  </si>
  <si>
    <t>Comisión Federal de Electricidad</t>
  </si>
  <si>
    <t>53</t>
  </si>
  <si>
    <t>Informe</t>
  </si>
  <si>
    <t>172</t>
  </si>
  <si>
    <t>99</t>
  </si>
  <si>
    <t>Operación y mantenimiento de las centrales generadoras de energía eléctrica</t>
  </si>
  <si>
    <t>E561</t>
  </si>
  <si>
    <t>1.33</t>
  </si>
  <si>
    <t xml:space="preserve">Porcentaje de la población </t>
  </si>
  <si>
    <t>195</t>
  </si>
  <si>
    <t>180</t>
  </si>
  <si>
    <t>Suministro de energéticos a las centrales generadoras de electricidad</t>
  </si>
  <si>
    <t>E563</t>
  </si>
  <si>
    <r>
      <t>Acciones realizadas en el periodo
UR:</t>
    </r>
    <r>
      <rPr>
        <sz val="10"/>
        <rFont val="Soberana Sans"/>
        <family val="2"/>
      </rPr>
      <t xml:space="preserve"> TVV
En el cuarto trimestre se realizò difusiòn de manera electrònica</t>
    </r>
  </si>
  <si>
    <t>informe</t>
  </si>
  <si>
    <t>3015</t>
  </si>
  <si>
    <t>1036</t>
  </si>
  <si>
    <t>3000</t>
  </si>
  <si>
    <t>1000</t>
  </si>
  <si>
    <t>Operación y mantenimiento a líneas de transmisión, subestaciones de transformación y red fibra óptica</t>
  </si>
  <si>
    <t>E567</t>
  </si>
  <si>
    <r>
      <t>Justificación de diferencia de avances con respecto a las metas programadas
UR:</t>
    </r>
    <r>
      <rPr>
        <sz val="10"/>
        <rFont val="Soberana Sans"/>
        <family val="2"/>
      </rPr>
      <t xml:space="preserve"> TVV
Durante el 2017 se conformaron nuevas empresas productivas subsidiarias, motivo por el cual no se llevaron a cabo acciones en el rubro.</t>
    </r>
  </si>
  <si>
    <r>
      <t>Acciones realizadas en el periodo
UR:</t>
    </r>
    <r>
      <rPr>
        <sz val="10"/>
        <rFont val="Soberana Sans"/>
        <family val="2"/>
      </rPr>
      <t xml:space="preserve"> TVV
Sin información</t>
    </r>
  </si>
  <si>
    <t>2.0</t>
  </si>
  <si>
    <t>Operación y mantenimiento de los procesos de distribución y de comercialización de energía eléctrica</t>
  </si>
  <si>
    <t>E570</t>
  </si>
  <si>
    <t>1.18</t>
  </si>
  <si>
    <t>171</t>
  </si>
  <si>
    <t>685</t>
  </si>
  <si>
    <t>1.1</t>
  </si>
  <si>
    <t>Promoción de medidas para el ahorro y uso eficiente de la energía eléctrica</t>
  </si>
  <si>
    <t>F571</t>
  </si>
  <si>
    <r>
      <t>Acciones realizadas en el periodo
UR:</t>
    </r>
    <r>
      <rPr>
        <sz val="10"/>
        <rFont val="Soberana Sans"/>
        <family val="2"/>
      </rPr>
      <t xml:space="preserve"> TVV
Durante el cuarto trimestre se llevo a cabo difusiòn de manera electrònica</t>
    </r>
  </si>
  <si>
    <t>3.83</t>
  </si>
  <si>
    <t>269</t>
  </si>
  <si>
    <t>380</t>
  </si>
  <si>
    <t>3.8</t>
  </si>
  <si>
    <r>
      <t>Acciones realizadas en el periodo
UR:</t>
    </r>
    <r>
      <rPr>
        <sz val="10"/>
        <rFont val="Soberana Sans"/>
        <family val="2"/>
      </rPr>
      <t xml:space="preserve"> TVV
Durante el cuarto trimestre se realizaron acciones de difusiòn</t>
    </r>
  </si>
  <si>
    <t>151</t>
  </si>
  <si>
    <t>89</t>
  </si>
  <si>
    <t>150</t>
  </si>
  <si>
    <t>90</t>
  </si>
  <si>
    <r>
      <t>Acciones realizadas en el periodo
UR:</t>
    </r>
    <r>
      <rPr>
        <sz val="10"/>
        <rFont val="Soberana Sans"/>
        <family val="2"/>
      </rPr>
      <t xml:space="preserve"> TVV
Se cumpliò con la meta programada al realizar diversos eventos y capacitaciòn tanto presencial como en lìnea</t>
    </r>
  </si>
  <si>
    <t>575</t>
  </si>
  <si>
    <t>579</t>
  </si>
  <si>
    <t>Coordinación de las funciones y recursos para la infraestructura eléctrica</t>
  </si>
  <si>
    <t>P552</t>
  </si>
  <si>
    <r>
      <t>Justificación de diferencia de avances con respecto a las metas programadas
UR:</t>
    </r>
    <r>
      <rPr>
        <sz val="10"/>
        <rFont val="Soberana Sans"/>
        <family val="2"/>
      </rPr>
      <t xml:space="preserve"> TVV
En el cuarto trimestre la Subdirección de Seguridad Física se encuentra en redimensionamiento motivo por el cual únicamente se realizaron acciones de difusión abarcando a 6 mujeres y 18 hombres. No se ejercieron recursos dada la reestructura financiera de la empresa.</t>
    </r>
  </si>
  <si>
    <t>0.53</t>
  </si>
  <si>
    <t>Operativo</t>
  </si>
  <si>
    <t>80</t>
  </si>
  <si>
    <t>60</t>
  </si>
  <si>
    <t>Seguridad física en las instalaciones de electricidad</t>
  </si>
  <si>
    <t>R582</t>
  </si>
  <si>
    <t>1.80</t>
  </si>
  <si>
    <t>1.8</t>
  </si>
  <si>
    <t>69</t>
  </si>
  <si>
    <t>68</t>
  </si>
  <si>
    <t>55</t>
  </si>
  <si>
    <t>Planeación y dirección de los procesos productivos</t>
  </si>
  <si>
    <t>R585</t>
  </si>
  <si>
    <t xml:space="preserve">Avance en los Programas Presupuestarios con Erogaciones para la Igualdad entre Mujeres y Hombres, Anexo 13, PEF 2017
    Periodo Enero - Diciembre  </t>
  </si>
  <si>
    <t>Presupuesto anual aprobado para el Programa presupuestario registrado en el anexo 13 del PEF 2017</t>
  </si>
  <si>
    <t>Acciones realizadas en el periodo
UR: 90X
En 2017 se publicaron las convocatorias consideradas en cada uno de los programas alineados al anexo 13.     En diciembre de 2017, se modificaron los Lineamientos del Programa de Apoyos para Actividades Científicas, Tecnológicas y de Innovación del Fondo F002, aplicables a partir de 2018 y que facilitarán la operación de estos programas.</t>
  </si>
  <si>
    <t xml:space="preserve">Avance en los Programas Presupuestarios con Erogaciones para la Igualdad entre Mujeres y Hombres, Anexo 13, PEF 2017
    Periodo Enero - Diciembre </t>
  </si>
  <si>
    <t>Programa orientado a las actividades de apoyo administrativo (servicios basicos, arrendamiento y mantenimiento del inmueble) y Servicios Personales.</t>
  </si>
  <si>
    <t>Presupuesto anual aprobado para el Programa presupuestario registrado en el Anexo 13 del PEF 2017</t>
  </si>
  <si>
    <r>
      <t xml:space="preserve">Acciones realizadas en el periodo
</t>
    </r>
    <r>
      <rPr>
        <sz val="10"/>
        <rFont val="Soberana Sans"/>
        <family val="3"/>
      </rPr>
      <t>Se cumplieron las obligaciones de pago en materia de servicios básicos  para el óptimo funcionamiento de las instalciones (energía eléctrica, telefonía convencional y servicios de internet, entre otros ); además de cubrir las erogaciones por arrendamiento del inmueble sede del Inmujeres y los servicios de vigilancia. Al periodo, a través de este programa presupuestario, se ha ejercido el 3.1 por ciento del recurso de Servicios Personales. El recurso erogado representa el 99.6 por ciento con respecto al presupuesto programado modificado al periodo, lo que permitió contar con los servicios necesarios para el desarrollo de las actvidades institucionales.</t>
    </r>
  </si>
  <si>
    <r>
      <t xml:space="preserve">Justificación de diferencia de avances con respecto a las metas programadas
</t>
    </r>
    <r>
      <rPr>
        <sz val="10"/>
        <rFont val="Soberana Sans"/>
        <family val="3"/>
      </rPr>
      <t>Sin información.</t>
    </r>
  </si>
  <si>
    <r>
      <t xml:space="preserve">Acciones de mejora para el siguiente periodo
</t>
    </r>
    <r>
      <rPr>
        <sz val="10"/>
        <rFont val="Soberana Sans"/>
        <family val="3"/>
      </rPr>
      <t>Sin información.</t>
    </r>
  </si>
  <si>
    <t>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</si>
  <si>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r>
      <t xml:space="preserve">Acciones realizadas en el periodo
UR: </t>
    </r>
    <r>
      <rPr>
        <sz val="10"/>
        <rFont val="Soberana Sans"/>
        <family val="3"/>
      </rPr>
      <t>HHG
Para mayor información de las acciones realizadas por el Programa O001 Actividades de apoyo a la función pública y buen gobierno en el periodo octubre - diciembre, se sugiere consultar el Anexo 3. Notas Adicionales del Informe sobre la Situación Económica, las Finanzas Públicas y la Deuda Pública.</t>
    </r>
  </si>
  <si>
    <r>
      <t xml:space="preserve">Justificación de diferencia de avances con respecto a las metas programadas
UR: </t>
    </r>
    <r>
      <rPr>
        <sz val="10"/>
        <rFont val="Soberana Sans"/>
        <family val="3"/>
      </rPr>
      <t>HHG</t>
    </r>
    <r>
      <rPr>
        <sz val="10"/>
        <rFont val="Soberana Sans"/>
        <family val="2"/>
      </rPr>
      <t xml:space="preserve">
Sin información.</t>
    </r>
  </si>
  <si>
    <r>
      <t>Acciones de mejora para el siguiente periodo
UR:</t>
    </r>
    <r>
      <rPr>
        <sz val="10"/>
        <rFont val="Soberana Sans"/>
        <family val="2"/>
      </rPr>
      <t xml:space="preserve"> HHG
Sin información.</t>
    </r>
  </si>
  <si>
    <t>A pesar del avance en la legislación que tutela los derechos de las mujeres, éstas todavía no pueden ejercerlos plenamente por la situación en la que se encuentran inmersas. La discriminación y la violencia que viven las mujeres y las niñas mexicanas, y de las cuales hay contundentes evidencias estadísticas, impiden o limitan su inserción en el desarrollo nacional, en condiciones de igualdad de oportunidades y de no discriminación en relación con los varones. El reto de la transversalidad de género para México es lograr la ejecución de programas y acciones con perspectiva de género coordinadas o conjuntas en las distintas dependencias y entidades de la APF para contribuir al logro de la igualdad sustantiva entre mujeres y hombres; eliminar la violencia contra las mujeres, y propiciar un cambio cultural donde las personas se reconozcan y respeten, donde hombres y mujeres se vean, se traten y se conciban como pares; y donde prevalezca una cultura de derechos humanos, igualdad y no discriminación que permita la construcción de una sociedad inclusiva con una ciudadanía participativa.</t>
  </si>
  <si>
    <t>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t>
  </si>
  <si>
    <t>Avance en los Programas Presupuestarios con Erogaciones para la Igualdad entre Mujeres y Hombres, Anexo 13, PEF 2017
    Periodo Enero - Diciembre</t>
  </si>
  <si>
    <t>Informes Sobre la Situación Económica, las Finanzas
Públicas y la Deuda Pública, Anexos</t>
  </si>
  <si>
    <t>Cuarto trimestre de 2017</t>
  </si>
  <si>
    <t>Avance de los indicadores reportados respecto a la meta programada al período</t>
  </si>
  <si>
    <t>Total</t>
  </si>
  <si>
    <t>Sin meta al
periodo
(N/A)</t>
  </si>
  <si>
    <t>Con avance</t>
  </si>
  <si>
    <t>Sin avance</t>
  </si>
  <si>
    <t>Hasta 50</t>
  </si>
  <si>
    <t>Más de 50
hasta 75</t>
  </si>
  <si>
    <t>Más de 75
menos de
100</t>
  </si>
  <si>
    <t>100 o más</t>
  </si>
  <si>
    <t>TOTAL</t>
  </si>
  <si>
    <t>Porcentaje respecto de su total</t>
  </si>
  <si>
    <t>Cuarto Trimestre de 2017</t>
  </si>
  <si>
    <t>Programas
Presupuestarios</t>
  </si>
  <si>
    <t>Indicadores
Reportados</t>
  </si>
  <si>
    <t>Avance en el ejercicio del presupuesto</t>
  </si>
  <si>
    <t>Porcentaje de avance</t>
  </si>
  <si>
    <t>Autorizado al
período</t>
  </si>
  <si>
    <t>(a)</t>
  </si>
  <si>
    <t>(b)</t>
  </si>
  <si>
    <t>( c )</t>
  </si>
  <si>
    <t>(d)</t>
  </si>
  <si>
    <r>
      <rPr>
        <vertAlign val="superscript"/>
        <sz val="10"/>
        <color theme="1"/>
        <rFont val="Soberana Sans"/>
        <family val="3"/>
      </rPr>
      <t>1_/</t>
    </r>
    <r>
      <rPr>
        <sz val="10"/>
        <color theme="1"/>
        <rFont val="Soberana Sans"/>
        <family val="3"/>
      </rPr>
      <t xml:space="preserve"> Se excluyen del total de los montos aprobado anual, autorizado anual y autorizado al periodo 1,500,000 pesos; y 849,253 del ejercido al periodo, los cuales corresponden a recursos propios.</t>
    </r>
  </si>
  <si>
    <r>
      <rPr>
        <vertAlign val="superscript"/>
        <sz val="10"/>
        <color theme="1"/>
        <rFont val="Soberana Sans"/>
        <family val="3"/>
      </rPr>
      <t>2_/</t>
    </r>
    <r>
      <rPr>
        <sz val="10"/>
        <color theme="1"/>
        <rFont val="Soberana Sans"/>
        <family val="3"/>
      </rPr>
      <t xml:space="preserve"> El presupuesto no se suma en el total por ser recursos propios.</t>
    </r>
  </si>
  <si>
    <t>n.a.: No aplica</t>
  </si>
  <si>
    <t>Fuente: Dependencias y entidades de la Administración Pública Federal.</t>
  </si>
  <si>
    <t>1,080.86</t>
  </si>
  <si>
    <t>1080.86</t>
  </si>
  <si>
    <t>EVOLUCIÓN DE LAS EROGACIONES CORRESPONDIENTES AL ANEXO PARA LA IGUALDAD ENTRE MUJERES Y HOMBRES
Enero-diciembre de 2017</t>
  </si>
  <si>
    <t>Autorizado 
anual</t>
  </si>
  <si>
    <t>EVOLUCIÓN DE LAS EROGACIONES CORRESPONDIENTES AL ANEXO PARA LA IGUALDAD ENTRE MUJERES Y HOMBRES
Enero-diciembre de 2017
(Pesos)</t>
  </si>
  <si>
    <r>
      <t xml:space="preserve">Energía </t>
    </r>
    <r>
      <rPr>
        <vertAlign val="superscript"/>
        <sz val="10"/>
        <color indexed="8"/>
        <rFont val="Soberana Sans"/>
        <family val="3"/>
      </rPr>
      <t>1_/</t>
    </r>
  </si>
  <si>
    <r>
      <t xml:space="preserve">Instituto Mexicano del Seguro Social </t>
    </r>
    <r>
      <rPr>
        <vertAlign val="superscript"/>
        <sz val="10"/>
        <color indexed="8"/>
        <rFont val="Soberana Sans"/>
        <family val="3"/>
      </rPr>
      <t>2_/</t>
    </r>
  </si>
  <si>
    <r>
      <t xml:space="preserve">Instituto de Seguridad y Servicios Sociales de los Trabajadores del Estado </t>
    </r>
    <r>
      <rPr>
        <vertAlign val="superscript"/>
        <sz val="10"/>
        <color indexed="8"/>
        <rFont val="Soberana Sans"/>
        <family val="3"/>
      </rPr>
      <t>2_/</t>
    </r>
  </si>
  <si>
    <r>
      <t xml:space="preserve">Petróleos Mexicanos </t>
    </r>
    <r>
      <rPr>
        <vertAlign val="superscript"/>
        <sz val="10"/>
        <color indexed="8"/>
        <rFont val="Soberana Sans"/>
        <family val="3"/>
      </rPr>
      <t>2_/</t>
    </r>
  </si>
  <si>
    <r>
      <t xml:space="preserve">Comisión Federal de Electricidad </t>
    </r>
    <r>
      <rPr>
        <vertAlign val="superscript"/>
        <sz val="10"/>
        <color indexed="8"/>
        <rFont val="Soberana Sans"/>
        <family val="3"/>
      </rPr>
      <t>2_/</t>
    </r>
  </si>
  <si>
    <t>Enero-
diciembre</t>
  </si>
  <si>
    <t>Aprobado
anual</t>
  </si>
  <si>
    <t>Autorizado
anual</t>
  </si>
  <si>
    <t>Autorizado
al período</t>
  </si>
  <si>
    <t>(f)=(d)/( c )*100</t>
  </si>
  <si>
    <t>(e)=(d)/(b)*100</t>
  </si>
  <si>
    <t xml:space="preserve">UR: </t>
  </si>
  <si>
    <t>132</t>
  </si>
  <si>
    <t>135</t>
  </si>
  <si>
    <t>140</t>
  </si>
  <si>
    <t>146</t>
  </si>
  <si>
    <t>Delegación SEDESOL en Aguascalientes</t>
  </si>
  <si>
    <t>Delegación SEDESOL en Baja California</t>
  </si>
  <si>
    <t>Delegación SEDESOL en Baja California Sur</t>
  </si>
  <si>
    <t>Delegación SEDESOL en Campeche</t>
  </si>
  <si>
    <t>Delegación SEDESOL en Coahuila</t>
  </si>
  <si>
    <t>Delegación SEDESOL en Colima</t>
  </si>
  <si>
    <t>Delegación SEDESOL en Chiapas</t>
  </si>
  <si>
    <t>Delegación SEDESOL en Chihuahua</t>
  </si>
  <si>
    <t>129</t>
  </si>
  <si>
    <t>Delegación SEDESOL en el Distrito Federal</t>
  </si>
  <si>
    <t>130</t>
  </si>
  <si>
    <t>Delegación SEDESOL en Durango</t>
  </si>
  <si>
    <t>131</t>
  </si>
  <si>
    <t>Delegación SEDESOL en Guanajuato</t>
  </si>
  <si>
    <t>Delegación SEDESOL en Guerrero</t>
  </si>
  <si>
    <t>Delegación SEDESOL en Hidalgo</t>
  </si>
  <si>
    <t>134</t>
  </si>
  <si>
    <t>Delegación SEDESOL en Jalisco</t>
  </si>
  <si>
    <t>Delegación SEDESOL en México</t>
  </si>
  <si>
    <t>136</t>
  </si>
  <si>
    <t>Delegación SEDESOL en Michoacán</t>
  </si>
  <si>
    <t>137</t>
  </si>
  <si>
    <t>Delegación SEDESOL en Morelos</t>
  </si>
  <si>
    <t>Delegación SEDESOL en Nayarit</t>
  </si>
  <si>
    <t>Delegación SEDESOL en Nuevo León</t>
  </si>
  <si>
    <t>Delegación SEDESOL en Oaxaca</t>
  </si>
  <si>
    <t>141</t>
  </si>
  <si>
    <t>Delegación SEDESOL en Puebla</t>
  </si>
  <si>
    <t>142</t>
  </si>
  <si>
    <t>Delegación SEDESOL en Querétaro</t>
  </si>
  <si>
    <t>143</t>
  </si>
  <si>
    <t>Delegación SEDESOL en Quintana Roo</t>
  </si>
  <si>
    <t>144</t>
  </si>
  <si>
    <t>Delegación SEDESOL en San Luis Potosí</t>
  </si>
  <si>
    <t>145</t>
  </si>
  <si>
    <t>Delegación SEDESOL en Sinaloa</t>
  </si>
  <si>
    <t>Delegación SEDESOL en Sonora</t>
  </si>
  <si>
    <t>147</t>
  </si>
  <si>
    <t>Delegación SEDESOL en Tabasco</t>
  </si>
  <si>
    <t>148</t>
  </si>
  <si>
    <t>Delegación SEDESOL en Tamaulipas</t>
  </si>
  <si>
    <t>149</t>
  </si>
  <si>
    <t>Delegación SEDESOL en Tlaxcala</t>
  </si>
  <si>
    <t>Delegación SEDESOL en Veracruz</t>
  </si>
  <si>
    <t>Delegación SEDESOL en Yucatán</t>
  </si>
  <si>
    <t>152</t>
  </si>
  <si>
    <t>Delegación SEDESOL en Zacatecas</t>
  </si>
  <si>
    <t>Dirección General de Opciones Productivas</t>
  </si>
  <si>
    <t>Instituto Nacional de la Economía Social</t>
  </si>
  <si>
    <t>UR:</t>
  </si>
  <si>
    <t>UR: 123</t>
  </si>
  <si>
    <t>UR: 125</t>
  </si>
  <si>
    <t>UR: 127</t>
  </si>
  <si>
    <t>UR: 128</t>
  </si>
  <si>
    <t>UR: 132</t>
  </si>
  <si>
    <t>UR: 135</t>
  </si>
  <si>
    <t>UR: 140</t>
  </si>
  <si>
    <t>UR: 146</t>
  </si>
  <si>
    <t>UR: 150</t>
  </si>
  <si>
    <t>UR: 151</t>
  </si>
  <si>
    <t>C</t>
  </si>
  <si>
    <t>UR: 121</t>
  </si>
  <si>
    <t>UR: 124</t>
  </si>
  <si>
    <t>UR: 126</t>
  </si>
  <si>
    <t>UR: 129</t>
  </si>
  <si>
    <t>UR: 130</t>
  </si>
  <si>
    <t>UR: 131</t>
  </si>
  <si>
    <t>UR: 134</t>
  </si>
  <si>
    <t>UR: 136</t>
  </si>
  <si>
    <t>UR: 137</t>
  </si>
  <si>
    <t>UR: 141</t>
  </si>
  <si>
    <t>UR: 142</t>
  </si>
  <si>
    <t>UR: 143</t>
  </si>
  <si>
    <t>UR: 144</t>
  </si>
  <si>
    <t>UR: 145</t>
  </si>
  <si>
    <t>UR: 147</t>
  </si>
  <si>
    <t>UR: 148</t>
  </si>
  <si>
    <t>UR: 149</t>
  </si>
  <si>
    <t>UR: 152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</si>
</sst>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00"/>
    <numFmt numFmtId="168" formatCode="_-* #,##0.0_-;\-* #,##0.0_-;_-* &quot;-&quot;??_-;_-@_-"/>
  </numFmts>
  <fonts count="46" x14ac:knownFonts="1">
    <font>
      <sz val="10"/>
      <name val="Soberana Sans"/>
      <family val="2"/>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name val="Soberana Sans"/>
      <family val="2"/>
    </font>
    <font>
      <sz val="10"/>
      <name val="Soberana Sans"/>
      <family val="3"/>
    </font>
    <font>
      <sz val="10"/>
      <color indexed="8"/>
      <name val="Arial"/>
      <family val="2"/>
    </font>
    <font>
      <sz val="10"/>
      <color theme="1"/>
      <name val="Soberana Sans"/>
      <family val="3"/>
    </font>
    <font>
      <vertAlign val="superscript"/>
      <sz val="10"/>
      <color theme="1"/>
      <name val="Soberana Sans"/>
      <family val="3"/>
    </font>
    <font>
      <sz val="14"/>
      <color theme="0"/>
      <name val="Soberana Sans"/>
      <family val="3"/>
    </font>
    <font>
      <b/>
      <sz val="12"/>
      <color indexed="23"/>
      <name val="Soberana Sans"/>
      <family val="3"/>
    </font>
    <font>
      <b/>
      <sz val="11"/>
      <name val="Soberana Sans"/>
      <family val="3"/>
    </font>
    <font>
      <sz val="11"/>
      <name val="Soberana Sans"/>
      <family val="3"/>
    </font>
    <font>
      <sz val="11"/>
      <color theme="1"/>
      <name val="Soberana Sans"/>
      <family val="3"/>
    </font>
    <font>
      <b/>
      <sz val="10"/>
      <color indexed="8"/>
      <name val="Soberana Sans"/>
      <family val="3"/>
    </font>
    <font>
      <sz val="10"/>
      <color indexed="8"/>
      <name val="Soberana Sans"/>
      <family val="3"/>
    </font>
    <font>
      <vertAlign val="superscript"/>
      <sz val="10"/>
      <color indexed="8"/>
      <name val="Soberana Sans"/>
      <family val="3"/>
    </font>
    <font>
      <sz val="11"/>
      <color theme="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C6E0B4"/>
        <bgColor indexed="64"/>
      </patternFill>
    </fill>
  </fills>
  <borders count="1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style="medium">
        <color auto="1"/>
      </left>
      <right/>
      <top/>
      <bottom style="thin">
        <color rgb="FFD8D8D8"/>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style="medium">
        <color auto="1"/>
      </left>
      <right/>
      <top style="medium">
        <color rgb="FF808080"/>
      </top>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style="medium">
        <color auto="1"/>
      </left>
      <right/>
      <top/>
      <bottom style="medium">
        <color rgb="FF808080"/>
      </bottom>
      <diagonal/>
    </border>
    <border>
      <left style="thick">
        <color rgb="FF969696"/>
      </left>
      <right/>
      <top style="thick">
        <color rgb="FF969696"/>
      </top>
      <bottom style="medium">
        <color indexed="64"/>
      </bottom>
      <diagonal/>
    </border>
    <border>
      <left/>
      <right/>
      <top style="thick">
        <color rgb="FF969696"/>
      </top>
      <bottom style="medium">
        <color indexed="64"/>
      </bottom>
      <diagonal/>
    </border>
    <border>
      <left/>
      <right style="thick">
        <color rgb="FF969696"/>
      </right>
      <top style="thick">
        <color rgb="FF969696"/>
      </top>
      <bottom style="medium">
        <color indexed="64"/>
      </bottom>
      <diagonal/>
    </border>
    <border>
      <left/>
      <right/>
      <top style="thick">
        <color rgb="FFD8D8D8"/>
      </top>
      <bottom/>
      <diagonal/>
    </border>
    <border>
      <left/>
      <right style="thick">
        <color rgb="FFD8D8D8"/>
      </right>
      <top style="thick">
        <color rgb="FFD8D8D8"/>
      </top>
      <bottom/>
      <diagonal/>
    </border>
    <border>
      <left style="thick">
        <color rgb="FFD8D8D8"/>
      </left>
      <right/>
      <top style="thick">
        <color rgb="FFD8D8D8"/>
      </top>
      <bottom/>
      <diagonal/>
    </border>
  </borders>
  <cellStyleXfs count="46">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32" fillId="0" borderId="0"/>
    <xf numFmtId="0" fontId="1" fillId="0" borderId="0"/>
  </cellStyleXfs>
  <cellXfs count="322">
    <xf numFmtId="0" fontId="0" fillId="0" borderId="0" xfId="0"/>
    <xf numFmtId="0" fontId="0" fillId="0" borderId="0" xfId="0" applyAlignment="1">
      <alignment vertical="top" wrapText="1"/>
    </xf>
    <xf numFmtId="0" fontId="20"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5" fillId="34" borderId="0" xfId="0" applyFont="1" applyFill="1" applyAlignment="1">
      <alignment vertical="center"/>
    </xf>
    <xf numFmtId="0" fontId="26" fillId="34" borderId="0" xfId="0" applyFont="1" applyFill="1" applyAlignment="1">
      <alignment vertical="center"/>
    </xf>
    <xf numFmtId="0" fontId="27"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1" xfId="0" applyFont="1" applyFill="1" applyBorder="1" applyAlignment="1">
      <alignment horizontal="centerContinuous" vertical="center"/>
    </xf>
    <xf numFmtId="0" fontId="29" fillId="35" borderId="12" xfId="0" applyFont="1" applyFill="1" applyBorder="1" applyAlignment="1">
      <alignment horizontal="centerContinuous" vertical="center"/>
    </xf>
    <xf numFmtId="0" fontId="29" fillId="35" borderId="12" xfId="0" applyFont="1" applyFill="1" applyBorder="1" applyAlignment="1">
      <alignment horizontal="centerContinuous" vertical="center" wrapText="1"/>
    </xf>
    <xf numFmtId="0" fontId="29" fillId="35" borderId="13" xfId="0" applyFont="1" applyFill="1" applyBorder="1" applyAlignment="1">
      <alignment horizontal="centerContinuous" vertical="center" wrapText="1"/>
    </xf>
    <xf numFmtId="0" fontId="0" fillId="0" borderId="0" xfId="0" applyFill="1" applyAlignment="1">
      <alignment vertical="top" wrapText="1"/>
    </xf>
    <xf numFmtId="0" fontId="21" fillId="0" borderId="14" xfId="0" applyFont="1" applyFill="1" applyBorder="1" applyAlignment="1">
      <alignment vertical="center" wrapText="1"/>
    </xf>
    <xf numFmtId="0" fontId="21"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20"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7" fillId="0" borderId="20" xfId="0" applyFont="1" applyBorder="1" applyAlignment="1">
      <alignment vertical="top" wrapText="1"/>
    </xf>
    <xf numFmtId="0" fontId="30" fillId="0" borderId="23" xfId="0" applyFont="1" applyBorder="1" applyAlignment="1">
      <alignment horizontal="center" vertical="center" wrapText="1"/>
    </xf>
    <xf numFmtId="0" fontId="27" fillId="0" borderId="0" xfId="0" applyFont="1" applyBorder="1" applyAlignment="1">
      <alignment vertical="top" wrapText="1"/>
    </xf>
    <xf numFmtId="3" fontId="31" fillId="0" borderId="23" xfId="0" applyNumberFormat="1" applyFont="1" applyBorder="1" applyAlignment="1">
      <alignment horizontal="center" vertical="center" wrapText="1"/>
    </xf>
    <xf numFmtId="0" fontId="20" fillId="0" borderId="24" xfId="0" applyFont="1" applyBorder="1" applyAlignment="1">
      <alignment horizontal="justify" vertical="center"/>
    </xf>
    <xf numFmtId="0" fontId="0" fillId="0" borderId="17" xfId="0" applyBorder="1" applyAlignment="1">
      <alignment vertical="top" wrapText="1"/>
    </xf>
    <xf numFmtId="0" fontId="20" fillId="0" borderId="17" xfId="0" applyFont="1" applyBorder="1" applyAlignment="1">
      <alignment vertical="top" wrapText="1"/>
    </xf>
    <xf numFmtId="0" fontId="20" fillId="0" borderId="0" xfId="0" applyFont="1" applyBorder="1" applyAlignment="1">
      <alignment vertical="top" wrapText="1"/>
    </xf>
    <xf numFmtId="0" fontId="20" fillId="0" borderId="27" xfId="0" applyFont="1" applyBorder="1" applyAlignment="1">
      <alignment horizontal="justify" vertical="top" wrapText="1"/>
    </xf>
    <xf numFmtId="0" fontId="20"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7" fillId="0" borderId="0" xfId="0" applyFont="1" applyAlignment="1">
      <alignment vertical="top" wrapText="1"/>
    </xf>
    <xf numFmtId="0" fontId="20" fillId="36" borderId="35" xfId="0" applyFont="1" applyFill="1" applyBorder="1" applyAlignment="1">
      <alignment vertical="center" wrapText="1"/>
    </xf>
    <xf numFmtId="0" fontId="20" fillId="36" borderId="35"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20"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0" fontId="20" fillId="0" borderId="53" xfId="0" applyFont="1" applyBorder="1" applyAlignment="1">
      <alignment horizontal="justify" vertical="top" wrapText="1"/>
    </xf>
    <xf numFmtId="0" fontId="20" fillId="36" borderId="35" xfId="0" applyFont="1" applyFill="1" applyBorder="1" applyAlignment="1">
      <alignment horizontal="center" vertical="center" wrapText="1"/>
    </xf>
    <xf numFmtId="0" fontId="20" fillId="0" borderId="22" xfId="0" applyFont="1" applyBorder="1" applyAlignment="1">
      <alignment horizontal="justify" vertical="top" wrapText="1"/>
    </xf>
    <xf numFmtId="0" fontId="20" fillId="36" borderId="39" xfId="0" applyFont="1" applyFill="1" applyBorder="1" applyAlignment="1">
      <alignment horizontal="center" vertical="center" wrapText="1"/>
    </xf>
    <xf numFmtId="0" fontId="32" fillId="0" borderId="0" xfId="0" applyNumberFormat="1" applyFont="1" applyFill="1" applyBorder="1" applyAlignment="1" applyProtection="1"/>
    <xf numFmtId="0" fontId="32" fillId="0" borderId="0" xfId="0" applyFont="1" applyFill="1" applyAlignment="1">
      <alignment horizontal="center"/>
    </xf>
    <xf numFmtId="0" fontId="32" fillId="0" borderId="0" xfId="0" applyFont="1" applyAlignment="1">
      <alignment horizontal="center"/>
    </xf>
    <xf numFmtId="0" fontId="32" fillId="0" borderId="0" xfId="0" applyFont="1" applyFill="1"/>
    <xf numFmtId="0" fontId="32" fillId="0" borderId="0" xfId="0" applyFont="1" applyAlignment="1">
      <alignment vertical="top" wrapText="1"/>
    </xf>
    <xf numFmtId="0" fontId="32" fillId="0" borderId="0" xfId="0" applyFont="1" applyFill="1" applyAlignment="1">
      <alignment vertical="top" wrapText="1"/>
    </xf>
    <xf numFmtId="0" fontId="32" fillId="0" borderId="0" xfId="0" applyFont="1" applyFill="1" applyBorder="1" applyAlignment="1">
      <alignment vertical="top" wrapText="1"/>
    </xf>
    <xf numFmtId="165" fontId="32" fillId="0" borderId="0" xfId="0" applyNumberFormat="1" applyFont="1" applyFill="1" applyBorder="1" applyAlignment="1">
      <alignment vertical="center"/>
    </xf>
    <xf numFmtId="0" fontId="32" fillId="0" borderId="0" xfId="0" applyFont="1" applyBorder="1" applyAlignment="1">
      <alignment horizontal="center" vertical="top" wrapText="1"/>
    </xf>
    <xf numFmtId="0" fontId="32" fillId="0" borderId="0" xfId="0" applyFont="1" applyBorder="1" applyAlignment="1">
      <alignment vertical="top" wrapText="1"/>
    </xf>
    <xf numFmtId="3" fontId="31" fillId="0" borderId="23" xfId="0" applyNumberFormat="1" applyFont="1" applyFill="1" applyBorder="1" applyAlignment="1">
      <alignment horizontal="center" vertical="center" wrapText="1"/>
    </xf>
    <xf numFmtId="0" fontId="32" fillId="0" borderId="0" xfId="0" applyFont="1" applyAlignment="1">
      <alignment horizontal="right" vertical="top" wrapText="1"/>
    </xf>
    <xf numFmtId="0" fontId="32" fillId="0" borderId="17" xfId="0" applyFont="1" applyBorder="1" applyAlignment="1">
      <alignment vertical="top" wrapText="1"/>
    </xf>
    <xf numFmtId="164" fontId="32" fillId="0" borderId="0" xfId="0" applyNumberFormat="1" applyFont="1" applyAlignment="1">
      <alignment vertical="top" wrapText="1"/>
    </xf>
    <xf numFmtId="164" fontId="32" fillId="37" borderId="0" xfId="0" applyNumberFormat="1" applyFont="1" applyFill="1" applyBorder="1" applyAlignment="1">
      <alignment horizontal="center" vertical="center" wrapText="1"/>
    </xf>
    <xf numFmtId="0" fontId="32" fillId="37" borderId="21" xfId="0" applyFont="1" applyFill="1" applyBorder="1" applyAlignment="1">
      <alignment horizontal="center" vertical="center" wrapText="1"/>
    </xf>
    <xf numFmtId="0" fontId="32" fillId="0" borderId="22" xfId="0" applyFont="1" applyBorder="1" applyAlignment="1">
      <alignment vertical="top" wrapText="1"/>
    </xf>
    <xf numFmtId="4" fontId="32" fillId="0" borderId="22" xfId="0" applyNumberFormat="1" applyFont="1" applyBorder="1" applyAlignment="1">
      <alignment vertical="top" wrapText="1"/>
    </xf>
    <xf numFmtId="4" fontId="32" fillId="0" borderId="22" xfId="0" applyNumberFormat="1" applyFont="1" applyFill="1" applyBorder="1" applyAlignment="1">
      <alignment horizontal="center" vertical="top" wrapText="1"/>
    </xf>
    <xf numFmtId="4" fontId="32" fillId="0" borderId="53" xfId="0" applyNumberFormat="1" applyFont="1" applyFill="1" applyBorder="1" applyAlignment="1">
      <alignment horizontal="center" vertical="top" wrapText="1"/>
    </xf>
    <xf numFmtId="2" fontId="32" fillId="0" borderId="51" xfId="0" applyNumberFormat="1" applyFont="1" applyFill="1" applyBorder="1" applyAlignment="1">
      <alignment horizontal="center" vertical="top" wrapText="1"/>
    </xf>
    <xf numFmtId="0" fontId="32" fillId="0" borderId="53" xfId="0" applyFont="1" applyBorder="1" applyAlignment="1">
      <alignment vertical="top" wrapText="1"/>
    </xf>
    <xf numFmtId="4" fontId="32" fillId="0" borderId="53" xfId="0" applyNumberFormat="1" applyFont="1" applyBorder="1" applyAlignment="1">
      <alignment vertical="top" wrapText="1"/>
    </xf>
    <xf numFmtId="2" fontId="32" fillId="0" borderId="54" xfId="0" applyNumberFormat="1" applyFont="1" applyFill="1" applyBorder="1" applyAlignment="1">
      <alignment horizontal="center" vertical="top" wrapText="1"/>
    </xf>
    <xf numFmtId="2" fontId="32" fillId="0" borderId="0" xfId="0" applyNumberFormat="1" applyFont="1" applyAlignment="1">
      <alignment vertical="top" wrapText="1"/>
    </xf>
    <xf numFmtId="165" fontId="32" fillId="0" borderId="0" xfId="0" applyNumberFormat="1" applyFont="1" applyAlignment="1">
      <alignment vertical="top" wrapText="1"/>
    </xf>
    <xf numFmtId="0" fontId="2" fillId="0" borderId="0" xfId="42"/>
    <xf numFmtId="0" fontId="2" fillId="0" borderId="0" xfId="42" applyAlignment="1">
      <alignment horizontal="center" vertical="center"/>
    </xf>
    <xf numFmtId="0" fontId="2" fillId="0" borderId="0" xfId="42" applyAlignment="1">
      <alignment vertical="center"/>
    </xf>
    <xf numFmtId="0" fontId="34" fillId="0" borderId="0" xfId="42" applyFont="1"/>
    <xf numFmtId="0" fontId="2" fillId="0" borderId="0" xfId="42" applyBorder="1" applyAlignment="1">
      <alignment horizontal="right"/>
    </xf>
    <xf numFmtId="0" fontId="35" fillId="0" borderId="0" xfId="44" applyFont="1"/>
    <xf numFmtId="0" fontId="19" fillId="0" borderId="0" xfId="42" applyFont="1"/>
    <xf numFmtId="165" fontId="2" fillId="0" borderId="0" xfId="42" applyNumberFormat="1"/>
    <xf numFmtId="0" fontId="20" fillId="36" borderId="35" xfId="0" applyFont="1" applyFill="1" applyBorder="1" applyAlignment="1">
      <alignment horizontal="center" vertical="center" wrapText="1"/>
    </xf>
    <xf numFmtId="0" fontId="20" fillId="0" borderId="22" xfId="0" applyFont="1" applyBorder="1" applyAlignment="1">
      <alignment horizontal="justify" vertical="top" wrapText="1"/>
    </xf>
    <xf numFmtId="0" fontId="0" fillId="0" borderId="0" xfId="0" applyBorder="1" applyAlignment="1">
      <alignment vertical="top" wrapText="1"/>
    </xf>
    <xf numFmtId="0" fontId="0" fillId="0" borderId="100" xfId="0" applyFont="1" applyBorder="1" applyAlignment="1">
      <alignment horizontal="center" vertical="top" wrapText="1"/>
    </xf>
    <xf numFmtId="4" fontId="0" fillId="0" borderId="101" xfId="0" applyNumberFormat="1" applyFill="1" applyBorder="1" applyAlignment="1">
      <alignment horizontal="center" vertical="top" wrapText="1"/>
    </xf>
    <xf numFmtId="4" fontId="0" fillId="0" borderId="101" xfId="0" applyNumberFormat="1" applyFont="1" applyFill="1" applyBorder="1" applyAlignment="1">
      <alignment horizontal="center" vertical="top" wrapText="1"/>
    </xf>
    <xf numFmtId="4" fontId="0" fillId="0" borderId="101" xfId="0" applyNumberFormat="1" applyFont="1" applyBorder="1" applyAlignment="1">
      <alignment horizontal="center" vertical="top" wrapText="1"/>
    </xf>
    <xf numFmtId="4" fontId="0" fillId="0" borderId="101" xfId="0" applyNumberFormat="1" applyBorder="1" applyAlignment="1">
      <alignment vertical="top" wrapText="1"/>
    </xf>
    <xf numFmtId="0" fontId="0" fillId="0" borderId="101" xfId="0" applyBorder="1" applyAlignment="1">
      <alignment vertical="top" wrapText="1"/>
    </xf>
    <xf numFmtId="0" fontId="20" fillId="0" borderId="101" xfId="0" applyFont="1" applyBorder="1" applyAlignment="1">
      <alignment horizontal="justify" vertical="top" wrapText="1"/>
    </xf>
    <xf numFmtId="0" fontId="0" fillId="0" borderId="103" xfId="0" applyFont="1" applyBorder="1" applyAlignment="1">
      <alignment horizontal="center" vertical="top" wrapText="1"/>
    </xf>
    <xf numFmtId="0" fontId="20" fillId="36" borderId="105" xfId="0" applyFont="1" applyFill="1" applyBorder="1" applyAlignment="1">
      <alignment horizontal="center" vertical="center" wrapText="1"/>
    </xf>
    <xf numFmtId="0" fontId="20" fillId="36" borderId="94" xfId="0" applyFont="1" applyFill="1" applyBorder="1" applyAlignment="1">
      <alignment horizontal="center" vertical="center" wrapText="1"/>
    </xf>
    <xf numFmtId="0" fontId="0" fillId="0" borderId="108" xfId="0" applyFont="1" applyBorder="1" applyAlignment="1">
      <alignment horizontal="center" vertical="center" wrapText="1"/>
    </xf>
    <xf numFmtId="0" fontId="20" fillId="0" borderId="116" xfId="0" applyFont="1" applyBorder="1" applyAlignment="1">
      <alignment horizontal="justify" vertical="top" wrapText="1"/>
    </xf>
    <xf numFmtId="0" fontId="20" fillId="0" borderId="109" xfId="0" applyFont="1" applyBorder="1" applyAlignment="1">
      <alignment vertical="top" wrapText="1"/>
    </xf>
    <xf numFmtId="0" fontId="27" fillId="0" borderId="109" xfId="0" applyFont="1" applyBorder="1" applyAlignment="1">
      <alignment vertical="top" wrapText="1"/>
    </xf>
    <xf numFmtId="0" fontId="20" fillId="0" borderId="22" xfId="0" applyFont="1" applyBorder="1" applyAlignment="1">
      <alignment horizontal="justify" vertical="top" wrapText="1"/>
    </xf>
    <xf numFmtId="0" fontId="20" fillId="0" borderId="53" xfId="0" applyFont="1" applyBorder="1" applyAlignment="1">
      <alignment horizontal="justify" vertical="top" wrapText="1"/>
    </xf>
    <xf numFmtId="0" fontId="38" fillId="0" borderId="0" xfId="45" applyFont="1" applyFill="1" applyAlignment="1">
      <alignment vertical="center"/>
    </xf>
    <xf numFmtId="0" fontId="32" fillId="0" borderId="0" xfId="44"/>
    <xf numFmtId="0" fontId="0" fillId="0" borderId="0" xfId="44" applyFont="1"/>
    <xf numFmtId="0" fontId="40" fillId="0" borderId="0" xfId="42" applyFont="1" applyFill="1" applyBorder="1" applyAlignment="1">
      <alignment horizontal="center"/>
    </xf>
    <xf numFmtId="0" fontId="41" fillId="0" borderId="63" xfId="42" applyFont="1" applyBorder="1" applyAlignment="1">
      <alignment horizontal="center" vertical="center" wrapText="1"/>
    </xf>
    <xf numFmtId="0" fontId="41" fillId="0" borderId="62" xfId="42" applyFont="1" applyBorder="1" applyAlignment="1">
      <alignment horizontal="center" vertical="center" wrapText="1"/>
    </xf>
    <xf numFmtId="0" fontId="41" fillId="0" borderId="66" xfId="42" applyFont="1" applyBorder="1"/>
    <xf numFmtId="0" fontId="42" fillId="0" borderId="51" xfId="42" applyFont="1" applyBorder="1" applyAlignment="1">
      <alignment horizontal="center" vertical="center"/>
    </xf>
    <xf numFmtId="3" fontId="42" fillId="0" borderId="67" xfId="42" applyNumberFormat="1" applyFont="1" applyBorder="1" applyAlignment="1">
      <alignment horizontal="center" vertical="center"/>
    </xf>
    <xf numFmtId="3" fontId="42" fillId="0" borderId="68" xfId="42" applyNumberFormat="1" applyFont="1" applyBorder="1" applyAlignment="1">
      <alignment horizontal="center" vertical="center"/>
    </xf>
    <xf numFmtId="3" fontId="42" fillId="0" borderId="69" xfId="42" applyNumberFormat="1" applyFont="1" applyBorder="1" applyAlignment="1">
      <alignment horizontal="center" vertical="center"/>
    </xf>
    <xf numFmtId="3" fontId="42" fillId="0" borderId="70" xfId="42" applyNumberFormat="1" applyFont="1" applyBorder="1" applyAlignment="1">
      <alignment vertical="center"/>
    </xf>
    <xf numFmtId="1" fontId="42" fillId="0" borderId="68" xfId="42" applyNumberFormat="1" applyFont="1" applyBorder="1" applyAlignment="1">
      <alignment horizontal="center" vertical="center"/>
    </xf>
    <xf numFmtId="1" fontId="42" fillId="0" borderId="69" xfId="42" applyNumberFormat="1" applyFont="1" applyBorder="1" applyAlignment="1">
      <alignment horizontal="center" vertical="center"/>
    </xf>
    <xf numFmtId="3" fontId="42" fillId="0" borderId="71" xfId="42" applyNumberFormat="1" applyFont="1" applyBorder="1" applyAlignment="1">
      <alignment vertical="center"/>
    </xf>
    <xf numFmtId="3" fontId="42" fillId="0" borderId="72" xfId="42" applyNumberFormat="1" applyFont="1" applyBorder="1" applyAlignment="1">
      <alignment vertical="center"/>
    </xf>
    <xf numFmtId="3" fontId="42" fillId="0" borderId="73" xfId="42" applyNumberFormat="1" applyFont="1" applyBorder="1" applyAlignment="1">
      <alignment horizontal="center" vertical="center"/>
    </xf>
    <xf numFmtId="3" fontId="43" fillId="0" borderId="72" xfId="42" applyNumberFormat="1" applyFont="1" applyBorder="1" applyAlignment="1">
      <alignment horizontal="center"/>
    </xf>
    <xf numFmtId="3" fontId="43" fillId="0" borderId="74" xfId="42" applyNumberFormat="1" applyFont="1" applyBorder="1" applyAlignment="1">
      <alignment horizontal="center"/>
    </xf>
    <xf numFmtId="3" fontId="43" fillId="0" borderId="75" xfId="42" applyNumberFormat="1" applyFont="1" applyBorder="1" applyAlignment="1">
      <alignment horizontal="center"/>
    </xf>
    <xf numFmtId="0" fontId="43" fillId="0" borderId="51" xfId="42" applyFont="1" applyBorder="1" applyAlignment="1">
      <alignment vertical="top" wrapText="1"/>
    </xf>
    <xf numFmtId="3" fontId="43" fillId="0" borderId="76" xfId="42" applyNumberFormat="1" applyFont="1" applyBorder="1" applyAlignment="1">
      <alignment horizontal="center"/>
    </xf>
    <xf numFmtId="3" fontId="43" fillId="0" borderId="77" xfId="42" applyNumberFormat="1" applyFont="1" applyBorder="1" applyAlignment="1">
      <alignment horizontal="center"/>
    </xf>
    <xf numFmtId="0" fontId="43" fillId="0" borderId="72" xfId="42" applyFont="1" applyBorder="1" applyAlignment="1">
      <alignment horizontal="center"/>
    </xf>
    <xf numFmtId="3" fontId="43" fillId="0" borderId="78" xfId="42" applyNumberFormat="1" applyFont="1" applyBorder="1" applyAlignment="1">
      <alignment vertical="top"/>
    </xf>
    <xf numFmtId="0" fontId="43" fillId="0" borderId="80" xfId="42" applyFont="1" applyBorder="1" applyAlignment="1">
      <alignment vertical="top" wrapText="1"/>
    </xf>
    <xf numFmtId="3" fontId="43" fillId="0" borderId="81" xfId="42" applyNumberFormat="1" applyFont="1" applyBorder="1" applyAlignment="1">
      <alignment vertical="top"/>
    </xf>
    <xf numFmtId="0" fontId="43" fillId="0" borderId="83" xfId="42" applyFont="1" applyBorder="1" applyAlignment="1">
      <alignment vertical="top" wrapText="1"/>
    </xf>
    <xf numFmtId="3" fontId="43" fillId="0" borderId="0" xfId="42" applyNumberFormat="1" applyFont="1" applyBorder="1" applyAlignment="1">
      <alignment horizontal="center"/>
    </xf>
    <xf numFmtId="0" fontId="43" fillId="0" borderId="84" xfId="42" applyFont="1" applyBorder="1"/>
    <xf numFmtId="3" fontId="43" fillId="0" borderId="85" xfId="42" applyNumberFormat="1" applyFont="1" applyBorder="1" applyAlignment="1">
      <alignment vertical="top"/>
    </xf>
    <xf numFmtId="0" fontId="43" fillId="0" borderId="87" xfId="42" applyFont="1" applyBorder="1" applyAlignment="1">
      <alignment vertical="top" wrapText="1"/>
    </xf>
    <xf numFmtId="3" fontId="43" fillId="0" borderId="88" xfId="42" applyNumberFormat="1" applyFont="1" applyBorder="1" applyAlignment="1">
      <alignment horizontal="center"/>
    </xf>
    <xf numFmtId="3" fontId="43" fillId="0" borderId="89" xfId="42" applyNumberFormat="1" applyFont="1" applyBorder="1" applyAlignment="1">
      <alignment horizontal="center"/>
    </xf>
    <xf numFmtId="3" fontId="43" fillId="0" borderId="90" xfId="42" applyNumberFormat="1" applyFont="1" applyBorder="1" applyAlignment="1">
      <alignment horizontal="center"/>
    </xf>
    <xf numFmtId="0" fontId="43" fillId="0" borderId="91" xfId="42" applyFont="1" applyBorder="1"/>
    <xf numFmtId="167" fontId="43" fillId="0" borderId="71" xfId="42" applyNumberFormat="1" applyFont="1" applyBorder="1" applyAlignment="1">
      <alignment vertical="top"/>
    </xf>
    <xf numFmtId="167" fontId="43" fillId="0" borderId="78" xfId="42" applyNumberFormat="1" applyFont="1" applyBorder="1" applyAlignment="1">
      <alignment vertical="top"/>
    </xf>
    <xf numFmtId="0" fontId="2" fillId="0" borderId="0" xfId="42" applyAlignment="1">
      <alignment horizontal="left"/>
    </xf>
    <xf numFmtId="0" fontId="41" fillId="0" borderId="0" xfId="42" applyFont="1"/>
    <xf numFmtId="0" fontId="41" fillId="0" borderId="60" xfId="42" applyFont="1" applyBorder="1" applyAlignment="1">
      <alignment horizontal="center" vertical="center" wrapText="1"/>
    </xf>
    <xf numFmtId="0" fontId="41" fillId="0" borderId="0" xfId="42" applyFont="1" applyAlignment="1">
      <alignment vertical="center"/>
    </xf>
    <xf numFmtId="0" fontId="41" fillId="0" borderId="63" xfId="42" applyFont="1" applyBorder="1" applyAlignment="1">
      <alignment horizontal="center"/>
    </xf>
    <xf numFmtId="0" fontId="41" fillId="0" borderId="58" xfId="42" applyFont="1" applyBorder="1"/>
    <xf numFmtId="0" fontId="41" fillId="0" borderId="59" xfId="42" applyFont="1" applyBorder="1"/>
    <xf numFmtId="0" fontId="41" fillId="0" borderId="59" xfId="42" applyFont="1" applyBorder="1" applyAlignment="1">
      <alignment horizontal="right"/>
    </xf>
    <xf numFmtId="0" fontId="41" fillId="0" borderId="61" xfId="42" applyFont="1" applyBorder="1"/>
    <xf numFmtId="0" fontId="42" fillId="0" borderId="72" xfId="42" applyFont="1" applyBorder="1" applyAlignment="1">
      <alignment horizontal="center" vertical="center"/>
    </xf>
    <xf numFmtId="3" fontId="42" fillId="0" borderId="72" xfId="42" applyNumberFormat="1" applyFont="1" applyBorder="1" applyAlignment="1">
      <alignment horizontal="center" vertical="center"/>
    </xf>
    <xf numFmtId="165" fontId="42" fillId="0" borderId="72" xfId="42" applyNumberFormat="1" applyFont="1" applyBorder="1" applyAlignment="1">
      <alignment vertical="center"/>
    </xf>
    <xf numFmtId="165" fontId="42" fillId="0" borderId="51" xfId="42" applyNumberFormat="1" applyFont="1" applyBorder="1" applyAlignment="1">
      <alignment vertical="center"/>
    </xf>
    <xf numFmtId="3" fontId="43" fillId="0" borderId="72" xfId="42" applyNumberFormat="1" applyFont="1" applyBorder="1" applyAlignment="1">
      <alignment vertical="top"/>
    </xf>
    <xf numFmtId="0" fontId="43" fillId="0" borderId="72" xfId="42" applyFont="1" applyBorder="1" applyAlignment="1">
      <alignment vertical="top" wrapText="1"/>
    </xf>
    <xf numFmtId="3" fontId="43" fillId="0" borderId="72" xfId="42" applyNumberFormat="1" applyFont="1" applyBorder="1" applyAlignment="1">
      <alignment horizontal="center" vertical="center"/>
    </xf>
    <xf numFmtId="3" fontId="43" fillId="0" borderId="72" xfId="42" applyNumberFormat="1" applyFont="1" applyBorder="1" applyAlignment="1">
      <alignment vertical="center"/>
    </xf>
    <xf numFmtId="165" fontId="43" fillId="0" borderId="72" xfId="42" applyNumberFormat="1" applyFont="1" applyBorder="1" applyAlignment="1">
      <alignment vertical="center"/>
    </xf>
    <xf numFmtId="165" fontId="43" fillId="0" borderId="51" xfId="42" applyNumberFormat="1" applyFont="1" applyBorder="1" applyAlignment="1">
      <alignment vertical="center"/>
    </xf>
    <xf numFmtId="0" fontId="43" fillId="0" borderId="0" xfId="42" applyFont="1"/>
    <xf numFmtId="0" fontId="43" fillId="0" borderId="79" xfId="42" applyFont="1" applyBorder="1" applyAlignment="1">
      <alignment vertical="top" wrapText="1"/>
    </xf>
    <xf numFmtId="166" fontId="33" fillId="0" borderId="0" xfId="43" applyNumberFormat="1" applyFont="1"/>
    <xf numFmtId="0" fontId="43" fillId="0" borderId="82" xfId="42" applyFont="1" applyBorder="1" applyAlignment="1">
      <alignment vertical="top" wrapText="1"/>
    </xf>
    <xf numFmtId="3" fontId="43" fillId="0" borderId="82" xfId="42" applyNumberFormat="1" applyFont="1" applyBorder="1" applyAlignment="1">
      <alignment horizontal="center"/>
    </xf>
    <xf numFmtId="3" fontId="43" fillId="0" borderId="82" xfId="42" applyNumberFormat="1" applyFont="1" applyBorder="1"/>
    <xf numFmtId="165" fontId="43" fillId="0" borderId="82" xfId="42" applyNumberFormat="1" applyFont="1" applyBorder="1"/>
    <xf numFmtId="165" fontId="43" fillId="0" borderId="83" xfId="42" applyNumberFormat="1" applyFont="1" applyBorder="1"/>
    <xf numFmtId="0" fontId="43" fillId="0" borderId="86" xfId="42" applyFont="1" applyBorder="1" applyAlignment="1">
      <alignment vertical="top" wrapText="1"/>
    </xf>
    <xf numFmtId="3" fontId="43" fillId="0" borderId="86" xfId="42" applyNumberFormat="1" applyFont="1" applyBorder="1" applyAlignment="1">
      <alignment horizontal="center"/>
    </xf>
    <xf numFmtId="3" fontId="43" fillId="0" borderId="86" xfId="42" applyNumberFormat="1" applyFont="1" applyBorder="1"/>
    <xf numFmtId="165" fontId="43" fillId="0" borderId="86" xfId="42" applyNumberFormat="1" applyFont="1" applyBorder="1"/>
    <xf numFmtId="165" fontId="43" fillId="0" borderId="87" xfId="42" applyNumberFormat="1" applyFont="1" applyBorder="1"/>
    <xf numFmtId="0" fontId="41" fillId="0" borderId="0" xfId="42" applyFont="1" applyBorder="1" applyAlignment="1">
      <alignment horizontal="right"/>
    </xf>
    <xf numFmtId="3" fontId="41" fillId="0" borderId="0" xfId="42" applyNumberFormat="1" applyFont="1"/>
    <xf numFmtId="0" fontId="45" fillId="0" borderId="0" xfId="42" applyFont="1"/>
    <xf numFmtId="0" fontId="45" fillId="0" borderId="0" xfId="42" applyFont="1" applyBorder="1" applyAlignment="1">
      <alignment horizontal="right"/>
    </xf>
    <xf numFmtId="3" fontId="43" fillId="0" borderId="72" xfId="42" applyNumberFormat="1" applyFont="1" applyBorder="1" applyAlignment="1">
      <alignment horizontal="center" vertical="top"/>
    </xf>
    <xf numFmtId="165" fontId="43" fillId="0" borderId="72" xfId="42" applyNumberFormat="1" applyFont="1" applyBorder="1" applyAlignment="1">
      <alignment vertical="top"/>
    </xf>
    <xf numFmtId="165" fontId="43" fillId="0" borderId="51" xfId="42" applyNumberFormat="1" applyFont="1" applyBorder="1" applyAlignment="1">
      <alignment vertical="top"/>
    </xf>
    <xf numFmtId="0" fontId="41" fillId="0" borderId="60" xfId="42" applyFont="1" applyFill="1" applyBorder="1" applyAlignment="1">
      <alignment horizontal="center" vertical="center" wrapText="1"/>
    </xf>
    <xf numFmtId="0" fontId="40" fillId="0" borderId="0" xfId="0" applyFont="1"/>
    <xf numFmtId="168" fontId="0" fillId="0" borderId="0" xfId="0" applyNumberFormat="1"/>
    <xf numFmtId="43" fontId="0" fillId="0" borderId="0" xfId="0" applyNumberFormat="1"/>
    <xf numFmtId="0" fontId="39" fillId="39" borderId="117" xfId="44" applyFont="1" applyFill="1" applyBorder="1" applyAlignment="1">
      <alignment horizontal="left" vertical="center" wrapText="1"/>
    </xf>
    <xf numFmtId="0" fontId="39" fillId="39" borderId="118" xfId="44" applyFont="1" applyFill="1" applyBorder="1" applyAlignment="1">
      <alignment horizontal="left" vertical="center" wrapText="1"/>
    </xf>
    <xf numFmtId="0" fontId="39" fillId="39" borderId="119" xfId="44" applyFont="1" applyFill="1" applyBorder="1" applyAlignment="1">
      <alignment horizontal="left" vertical="center" wrapText="1"/>
    </xf>
    <xf numFmtId="0" fontId="40" fillId="0" borderId="38" xfId="42" applyFont="1" applyFill="1" applyBorder="1" applyAlignment="1">
      <alignment horizontal="center" vertical="center"/>
    </xf>
    <xf numFmtId="0" fontId="40" fillId="0" borderId="39" xfId="42" applyFont="1" applyFill="1" applyBorder="1" applyAlignment="1">
      <alignment horizontal="center" vertical="center"/>
    </xf>
    <xf numFmtId="0" fontId="40" fillId="0" borderId="47" xfId="42" applyFont="1" applyFill="1" applyBorder="1" applyAlignment="1">
      <alignment horizontal="center" vertical="center"/>
    </xf>
    <xf numFmtId="0" fontId="40" fillId="0" borderId="38" xfId="42" applyFont="1" applyFill="1" applyBorder="1" applyAlignment="1">
      <alignment horizontal="center" vertical="center" wrapText="1"/>
    </xf>
    <xf numFmtId="0" fontId="37" fillId="38" borderId="0" xfId="45" applyFont="1" applyFill="1" applyAlignment="1">
      <alignment horizontal="center" vertical="center" wrapText="1"/>
    </xf>
    <xf numFmtId="0" fontId="41" fillId="0" borderId="58" xfId="42" applyFont="1" applyBorder="1" applyAlignment="1">
      <alignment horizontal="center" vertical="center" wrapText="1"/>
    </xf>
    <xf numFmtId="0" fontId="41" fillId="0" borderId="38" xfId="42" applyFont="1" applyBorder="1" applyAlignment="1">
      <alignment horizontal="center" vertical="center"/>
    </xf>
    <xf numFmtId="0" fontId="41" fillId="0" borderId="63" xfId="42" applyFont="1" applyBorder="1" applyAlignment="1">
      <alignment horizontal="center" vertical="center"/>
    </xf>
    <xf numFmtId="0" fontId="41" fillId="0" borderId="62" xfId="42" applyFont="1" applyBorder="1" applyAlignment="1">
      <alignment horizontal="center" vertical="center"/>
    </xf>
    <xf numFmtId="0" fontId="41" fillId="0" borderId="60" xfId="42" applyFont="1" applyBorder="1" applyAlignment="1">
      <alignment horizontal="center" vertical="center"/>
    </xf>
    <xf numFmtId="0" fontId="41" fillId="0" borderId="61" xfId="42" applyFont="1" applyBorder="1" applyAlignment="1">
      <alignment horizontal="center" vertical="center" wrapText="1"/>
    </xf>
    <xf numFmtId="0" fontId="41" fillId="0" borderId="47" xfId="42" applyFont="1" applyBorder="1" applyAlignment="1">
      <alignment horizontal="center" vertical="center" wrapText="1"/>
    </xf>
    <xf numFmtId="0" fontId="41" fillId="0" borderId="62" xfId="42" applyFont="1" applyBorder="1" applyAlignment="1">
      <alignment horizontal="center" vertical="center" wrapText="1"/>
    </xf>
    <xf numFmtId="0" fontId="41" fillId="0" borderId="60" xfId="42" applyFont="1" applyBorder="1" applyAlignment="1">
      <alignment horizontal="center" vertical="center" wrapText="1"/>
    </xf>
    <xf numFmtId="0" fontId="41" fillId="0" borderId="64" xfId="42" applyFont="1" applyBorder="1" applyAlignment="1">
      <alignment horizontal="center" vertical="center" wrapText="1"/>
    </xf>
    <xf numFmtId="0" fontId="41" fillId="0" borderId="65" xfId="42" applyFont="1" applyBorder="1" applyAlignment="1">
      <alignment horizontal="center" vertical="center" wrapText="1"/>
    </xf>
    <xf numFmtId="0" fontId="41" fillId="0" borderId="60" xfId="42" applyFont="1" applyBorder="1" applyAlignment="1">
      <alignment horizontal="center"/>
    </xf>
    <xf numFmtId="0" fontId="41" fillId="0" borderId="63" xfId="42" applyFont="1" applyBorder="1" applyAlignment="1">
      <alignment horizontal="center" vertical="center" wrapText="1"/>
    </xf>
    <xf numFmtId="0" fontId="41" fillId="0" borderId="92" xfId="42" applyFont="1" applyBorder="1" applyAlignment="1">
      <alignment horizontal="center" vertical="center" wrapText="1"/>
    </xf>
    <xf numFmtId="0" fontId="20" fillId="0" borderId="25" xfId="0" applyFont="1" applyFill="1" applyBorder="1" applyAlignment="1">
      <alignment horizontal="justify" vertical="top" wrapText="1"/>
    </xf>
    <xf numFmtId="0" fontId="20" fillId="0" borderId="17" xfId="0" applyFont="1" applyFill="1" applyBorder="1" applyAlignment="1">
      <alignment horizontal="justify" vertical="top" wrapText="1"/>
    </xf>
    <xf numFmtId="0" fontId="20" fillId="0" borderId="26" xfId="0" applyFont="1" applyFill="1" applyBorder="1" applyAlignment="1">
      <alignment horizontal="justify" vertical="top" wrapText="1"/>
    </xf>
    <xf numFmtId="0" fontId="20" fillId="0" borderId="55" xfId="0" applyFont="1" applyFill="1" applyBorder="1" applyAlignment="1">
      <alignment horizontal="justify" vertical="top" wrapText="1"/>
    </xf>
    <xf numFmtId="0" fontId="20" fillId="0" borderId="57" xfId="0" applyFont="1" applyFill="1" applyBorder="1" applyAlignment="1">
      <alignment horizontal="justify" vertical="top" wrapText="1"/>
    </xf>
    <xf numFmtId="0" fontId="20" fillId="0" borderId="56" xfId="0" applyFont="1" applyFill="1" applyBorder="1" applyAlignment="1">
      <alignment horizontal="justify" vertical="top" wrapText="1"/>
    </xf>
    <xf numFmtId="0" fontId="20" fillId="0" borderId="38" xfId="0" applyFont="1" applyFill="1" applyBorder="1" applyAlignment="1">
      <alignment horizontal="justify" vertical="top" wrapText="1"/>
    </xf>
    <xf numFmtId="0" fontId="20" fillId="0" borderId="39" xfId="0" applyFont="1" applyFill="1" applyBorder="1" applyAlignment="1">
      <alignment horizontal="justify" vertical="top" wrapText="1"/>
    </xf>
    <xf numFmtId="0" fontId="20" fillId="0" borderId="47" xfId="0" applyFont="1" applyFill="1" applyBorder="1" applyAlignment="1">
      <alignment horizontal="justify" vertical="top" wrapText="1"/>
    </xf>
    <xf numFmtId="0" fontId="20" fillId="36" borderId="25" xfId="0" applyFont="1" applyFill="1" applyBorder="1" applyAlignment="1">
      <alignment horizontal="center" vertical="center"/>
    </xf>
    <xf numFmtId="0" fontId="20" fillId="36" borderId="17" xfId="0" applyFont="1" applyFill="1" applyBorder="1" applyAlignment="1">
      <alignment horizontal="center" vertical="center"/>
    </xf>
    <xf numFmtId="0" fontId="20" fillId="36" borderId="48" xfId="0" applyFont="1" applyFill="1" applyBorder="1" applyAlignment="1">
      <alignment horizontal="center" vertical="center"/>
    </xf>
    <xf numFmtId="0" fontId="20" fillId="36" borderId="38" xfId="0" applyFont="1" applyFill="1" applyBorder="1" applyAlignment="1">
      <alignment horizontal="center" vertical="center"/>
    </xf>
    <xf numFmtId="0" fontId="20" fillId="36" borderId="39" xfId="0" applyFont="1" applyFill="1" applyBorder="1" applyAlignment="1">
      <alignment horizontal="center" vertical="center"/>
    </xf>
    <xf numFmtId="0" fontId="20" fillId="36" borderId="49" xfId="0" applyFont="1" applyFill="1" applyBorder="1" applyAlignment="1">
      <alignment horizontal="center" vertical="center"/>
    </xf>
    <xf numFmtId="0" fontId="20" fillId="36" borderId="35"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0" borderId="50" xfId="0" applyFont="1" applyBorder="1" applyAlignment="1">
      <alignment horizontal="justify" vertical="top" wrapText="1"/>
    </xf>
    <xf numFmtId="0" fontId="20" fillId="0" borderId="22" xfId="0" applyFont="1" applyBorder="1" applyAlignment="1">
      <alignment horizontal="justify" vertical="top" wrapText="1"/>
    </xf>
    <xf numFmtId="0" fontId="20" fillId="0" borderId="52" xfId="0" applyFont="1" applyBorder="1" applyAlignment="1">
      <alignment horizontal="justify" vertical="top" wrapText="1"/>
    </xf>
    <xf numFmtId="0" fontId="20" fillId="0" borderId="53" xfId="0" applyFont="1" applyBorder="1" applyAlignment="1">
      <alignment horizontal="justify" vertical="top" wrapText="1"/>
    </xf>
    <xf numFmtId="0" fontId="20" fillId="0" borderId="20" xfId="0" applyFont="1" applyBorder="1" applyAlignment="1">
      <alignment horizontal="justify" vertical="center" wrapText="1"/>
    </xf>
    <xf numFmtId="0" fontId="20"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20" fillId="36" borderId="30"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41" xfId="0" applyFont="1" applyFill="1" applyBorder="1" applyAlignment="1">
      <alignment horizontal="center" vertical="center" wrapText="1"/>
    </xf>
    <xf numFmtId="0" fontId="20" fillId="36" borderId="42" xfId="0" applyFont="1" applyFill="1" applyBorder="1" applyAlignment="1">
      <alignment horizontal="center" vertical="center" wrapText="1"/>
    </xf>
    <xf numFmtId="0" fontId="20" fillId="36" borderId="43" xfId="0" applyFont="1" applyFill="1" applyBorder="1" applyAlignment="1">
      <alignment horizontal="center" vertical="center" wrapText="1"/>
    </xf>
    <xf numFmtId="0" fontId="20" fillId="36" borderId="44" xfId="0" applyFont="1" applyFill="1" applyBorder="1" applyAlignment="1">
      <alignment horizontal="center" vertical="center" wrapText="1"/>
    </xf>
    <xf numFmtId="0" fontId="20" fillId="36" borderId="46" xfId="0" applyFont="1" applyFill="1" applyBorder="1" applyAlignment="1">
      <alignment horizontal="center" vertical="center" wrapText="1"/>
    </xf>
    <xf numFmtId="0" fontId="20" fillId="36" borderId="47" xfId="0" applyFont="1" applyFill="1" applyBorder="1" applyAlignment="1">
      <alignment horizontal="center" vertical="center" wrapText="1"/>
    </xf>
    <xf numFmtId="0" fontId="0" fillId="0" borderId="0" xfId="0" applyBorder="1" applyAlignment="1">
      <alignment horizontal="justify" vertical="top" wrapText="1"/>
    </xf>
    <xf numFmtId="0" fontId="0" fillId="0" borderId="21" xfId="0" applyBorder="1" applyAlignment="1">
      <alignment horizontal="justify" vertical="top" wrapText="1"/>
    </xf>
    <xf numFmtId="0" fontId="0" fillId="0" borderId="0" xfId="0" applyBorder="1" applyAlignment="1">
      <alignment vertical="top" wrapText="1"/>
    </xf>
    <xf numFmtId="0" fontId="0" fillId="0" borderId="21" xfId="0" applyBorder="1" applyAlignment="1">
      <alignment vertical="top" wrapText="1"/>
    </xf>
    <xf numFmtId="164" fontId="23" fillId="0" borderId="19" xfId="0" applyNumberFormat="1" applyFont="1" applyFill="1" applyBorder="1" applyAlignment="1">
      <alignment horizontal="left" vertical="center" wrapText="1"/>
    </xf>
    <xf numFmtId="164" fontId="23" fillId="0" borderId="18" xfId="0" applyNumberFormat="1" applyFont="1" applyFill="1" applyBorder="1" applyAlignment="1">
      <alignment horizontal="left" vertical="center" wrapText="1"/>
    </xf>
    <xf numFmtId="0" fontId="20" fillId="0" borderId="25" xfId="0" applyFont="1" applyBorder="1" applyAlignment="1">
      <alignment horizontal="center" vertical="top" wrapText="1"/>
    </xf>
    <xf numFmtId="0" fontId="20" fillId="0" borderId="17" xfId="0" applyFont="1" applyBorder="1" applyAlignment="1">
      <alignment horizontal="center" vertical="top" wrapText="1"/>
    </xf>
    <xf numFmtId="0" fontId="20" fillId="0" borderId="26" xfId="0" applyFont="1" applyBorder="1" applyAlignment="1">
      <alignment horizontal="center" vertical="top" wrapText="1"/>
    </xf>
    <xf numFmtId="0" fontId="24" fillId="33" borderId="0" xfId="0" applyFont="1" applyFill="1" applyAlignment="1">
      <alignment horizontal="center" vertical="center" wrapText="1"/>
    </xf>
    <xf numFmtId="0" fontId="23" fillId="0" borderId="10" xfId="0" applyFont="1" applyBorder="1" applyAlignment="1">
      <alignment horizontal="center" vertical="center" wrapText="1"/>
    </xf>
    <xf numFmtId="0" fontId="21" fillId="0" borderId="15" xfId="0" applyFont="1" applyFill="1" applyBorder="1" applyAlignment="1">
      <alignment horizontal="justify" vertical="center" wrapText="1"/>
    </xf>
    <xf numFmtId="0" fontId="21" fillId="0" borderId="16" xfId="0" applyFont="1" applyFill="1" applyBorder="1" applyAlignment="1">
      <alignment horizontal="justify" vertical="center" wrapText="1"/>
    </xf>
    <xf numFmtId="0" fontId="21" fillId="0" borderId="14" xfId="0" applyFont="1" applyFill="1" applyBorder="1" applyAlignment="1">
      <alignment horizontal="justify" vertical="center" wrapText="1"/>
    </xf>
    <xf numFmtId="0" fontId="22" fillId="0" borderId="15" xfId="0" applyFont="1" applyFill="1" applyBorder="1" applyAlignment="1">
      <alignment horizontal="justify" vertical="center" wrapText="1"/>
    </xf>
    <xf numFmtId="0" fontId="22" fillId="0" borderId="16" xfId="0" applyFont="1" applyFill="1" applyBorder="1" applyAlignment="1">
      <alignment horizontal="justify" vertical="center" wrapText="1"/>
    </xf>
    <xf numFmtId="165" fontId="20" fillId="0" borderId="14" xfId="0" applyNumberFormat="1" applyFont="1" applyFill="1" applyBorder="1" applyAlignment="1">
      <alignment horizontal="center" vertical="center" wrapText="1"/>
    </xf>
    <xf numFmtId="165" fontId="20" fillId="0" borderId="15" xfId="0" applyNumberFormat="1" applyFont="1" applyFill="1" applyBorder="1" applyAlignment="1">
      <alignment horizontal="center" vertical="center" wrapText="1"/>
    </xf>
    <xf numFmtId="0" fontId="30" fillId="0" borderId="22" xfId="0" applyFont="1" applyBorder="1" applyAlignment="1">
      <alignment horizontal="center" vertical="center" wrapText="1"/>
    </xf>
    <xf numFmtId="164" fontId="23" fillId="0" borderId="120" xfId="0" applyNumberFormat="1" applyFont="1" applyFill="1" applyBorder="1" applyAlignment="1">
      <alignment horizontal="left" vertical="top" wrapText="1"/>
    </xf>
    <xf numFmtId="164" fontId="23" fillId="0" borderId="121" xfId="0" applyNumberFormat="1" applyFont="1" applyFill="1" applyBorder="1" applyAlignment="1">
      <alignment horizontal="left" vertical="top" wrapText="1"/>
    </xf>
    <xf numFmtId="164" fontId="23" fillId="0" borderId="15" xfId="0" applyNumberFormat="1" applyFont="1" applyFill="1" applyBorder="1" applyAlignment="1">
      <alignment horizontal="left" vertical="top" wrapText="1"/>
    </xf>
    <xf numFmtId="164" fontId="23" fillId="0" borderId="16" xfId="0" applyNumberFormat="1" applyFont="1" applyFill="1" applyBorder="1" applyAlignment="1">
      <alignment horizontal="left" vertical="top" wrapText="1"/>
    </xf>
    <xf numFmtId="0" fontId="20" fillId="0" borderId="122" xfId="0" applyFont="1" applyBorder="1" applyAlignment="1">
      <alignment horizontal="left" vertical="center" wrapText="1"/>
    </xf>
    <xf numFmtId="0" fontId="20" fillId="0" borderId="14" xfId="0" applyFont="1" applyBorder="1" applyAlignment="1">
      <alignment horizontal="left" vertical="center" wrapText="1"/>
    </xf>
    <xf numFmtId="0" fontId="0" fillId="0" borderId="108" xfId="0" applyBorder="1" applyAlignment="1">
      <alignment vertical="top" wrapText="1"/>
    </xf>
    <xf numFmtId="0" fontId="20" fillId="0" borderId="97" xfId="0" applyFont="1" applyBorder="1" applyAlignment="1">
      <alignment horizontal="center" vertical="top" wrapText="1"/>
    </xf>
    <xf numFmtId="0" fontId="20" fillId="0" borderId="96" xfId="0" applyFont="1" applyBorder="1" applyAlignment="1">
      <alignment horizontal="center" vertical="top" wrapText="1"/>
    </xf>
    <xf numFmtId="0" fontId="0" fillId="0" borderId="108" xfId="0" applyBorder="1" applyAlignment="1">
      <alignment horizontal="justify" vertical="top" wrapText="1"/>
    </xf>
    <xf numFmtId="0" fontId="0" fillId="0" borderId="115" xfId="0" applyBorder="1" applyAlignment="1">
      <alignment horizontal="justify" vertical="top" wrapText="1"/>
    </xf>
    <xf numFmtId="0" fontId="20" fillId="36" borderId="114" xfId="0" applyFont="1" applyFill="1" applyBorder="1" applyAlignment="1">
      <alignment horizontal="center" vertical="center" wrapText="1"/>
    </xf>
    <xf numFmtId="0" fontId="20" fillId="36" borderId="107" xfId="0" applyFont="1" applyFill="1" applyBorder="1" applyAlignment="1">
      <alignment horizontal="center" vertical="center" wrapText="1"/>
    </xf>
    <xf numFmtId="0" fontId="20" fillId="36" borderId="111" xfId="0" applyFont="1" applyFill="1" applyBorder="1" applyAlignment="1">
      <alignment horizontal="center" vertical="center" wrapText="1"/>
    </xf>
    <xf numFmtId="0" fontId="20" fillId="36" borderId="110" xfId="0" applyFont="1" applyFill="1" applyBorder="1" applyAlignment="1">
      <alignment horizontal="center" vertical="center" wrapText="1"/>
    </xf>
    <xf numFmtId="0" fontId="20" fillId="36" borderId="94" xfId="0" applyFont="1" applyFill="1" applyBorder="1" applyAlignment="1">
      <alignment horizontal="center" vertical="center" wrapText="1"/>
    </xf>
    <xf numFmtId="0" fontId="20" fillId="36" borderId="112" xfId="0" applyFont="1" applyFill="1" applyBorder="1" applyAlignment="1">
      <alignment horizontal="center" vertical="center" wrapText="1"/>
    </xf>
    <xf numFmtId="0" fontId="20" fillId="36" borderId="93" xfId="0" applyFont="1" applyFill="1" applyBorder="1" applyAlignment="1">
      <alignment horizontal="center" vertical="center" wrapText="1"/>
    </xf>
    <xf numFmtId="0" fontId="20" fillId="0" borderId="109" xfId="0" applyFont="1" applyBorder="1" applyAlignment="1">
      <alignment horizontal="justify" vertical="center" wrapText="1"/>
    </xf>
    <xf numFmtId="0" fontId="20" fillId="36" borderId="113" xfId="0" applyFont="1" applyFill="1" applyBorder="1" applyAlignment="1">
      <alignment horizontal="center" vertical="center" wrapText="1"/>
    </xf>
    <xf numFmtId="0" fontId="20" fillId="36" borderId="95" xfId="0" applyFont="1" applyFill="1" applyBorder="1" applyAlignment="1">
      <alignment horizontal="center" vertical="center" wrapText="1"/>
    </xf>
    <xf numFmtId="0" fontId="20" fillId="36" borderId="97" xfId="0" applyFont="1" applyFill="1" applyBorder="1" applyAlignment="1">
      <alignment horizontal="center" vertical="center"/>
    </xf>
    <xf numFmtId="0" fontId="20" fillId="36" borderId="95" xfId="0" applyFont="1" applyFill="1" applyBorder="1" applyAlignment="1">
      <alignment horizontal="center" vertical="center"/>
    </xf>
    <xf numFmtId="0" fontId="20" fillId="36" borderId="94" xfId="0" applyFont="1" applyFill="1" applyBorder="1" applyAlignment="1">
      <alignment horizontal="center" vertical="center"/>
    </xf>
    <xf numFmtId="0" fontId="20" fillId="36" borderId="106" xfId="0" applyFont="1" applyFill="1" applyBorder="1" applyAlignment="1">
      <alignment horizontal="center" vertical="center"/>
    </xf>
    <xf numFmtId="0" fontId="20" fillId="0" borderId="97" xfId="0" applyFont="1" applyFill="1" applyBorder="1" applyAlignment="1">
      <alignment horizontal="justify" vertical="top" wrapText="1"/>
    </xf>
    <xf numFmtId="0" fontId="20" fillId="0" borderId="96" xfId="0" applyFont="1" applyFill="1" applyBorder="1" applyAlignment="1">
      <alignment horizontal="justify" vertical="top" wrapText="1"/>
    </xf>
    <xf numFmtId="0" fontId="20" fillId="0" borderId="99" xfId="0" applyFont="1" applyFill="1" applyBorder="1" applyAlignment="1">
      <alignment horizontal="justify" vertical="top" wrapText="1"/>
    </xf>
    <xf numFmtId="0" fontId="20" fillId="0" borderId="98" xfId="0" applyFont="1" applyFill="1" applyBorder="1" applyAlignment="1">
      <alignment horizontal="justify" vertical="top" wrapText="1"/>
    </xf>
    <xf numFmtId="0" fontId="20" fillId="0" borderId="95" xfId="0" applyFont="1" applyFill="1" applyBorder="1" applyAlignment="1">
      <alignment horizontal="justify" vertical="top" wrapText="1"/>
    </xf>
    <xf numFmtId="0" fontId="20" fillId="0" borderId="94" xfId="0" applyFont="1" applyFill="1" applyBorder="1" applyAlignment="1">
      <alignment horizontal="justify" vertical="top" wrapText="1"/>
    </xf>
    <xf numFmtId="0" fontId="20" fillId="0" borderId="93" xfId="0" applyFont="1" applyFill="1" applyBorder="1" applyAlignment="1">
      <alignment horizontal="justify" vertical="top" wrapText="1"/>
    </xf>
    <xf numFmtId="0" fontId="20" fillId="0" borderId="104" xfId="0" applyFont="1" applyBorder="1" applyAlignment="1">
      <alignment horizontal="justify" vertical="top" wrapText="1"/>
    </xf>
    <xf numFmtId="0" fontId="20" fillId="0" borderId="102" xfId="0" applyFont="1" applyBorder="1" applyAlignment="1">
      <alignment horizontal="justify" vertical="top" wrapText="1"/>
    </xf>
    <xf numFmtId="0" fontId="20" fillId="0" borderId="101" xfId="0" applyFont="1" applyBorder="1" applyAlignment="1">
      <alignment horizontal="justify" vertical="top" wrapText="1"/>
    </xf>
    <xf numFmtId="0" fontId="20" fillId="0" borderId="58" xfId="0" applyFont="1" applyBorder="1" applyAlignment="1">
      <alignment horizontal="justify" vertical="center" wrapText="1"/>
    </xf>
    <xf numFmtId="0" fontId="20" fillId="0" borderId="59" xfId="0" applyFont="1" applyBorder="1" applyAlignment="1">
      <alignment horizontal="justify" vertical="center" wrapText="1"/>
    </xf>
    <xf numFmtId="0" fontId="32" fillId="37" borderId="59" xfId="0" applyFont="1" applyFill="1" applyBorder="1" applyAlignment="1">
      <alignment horizontal="center" vertical="center" wrapText="1"/>
    </xf>
    <xf numFmtId="0" fontId="32" fillId="0" borderId="29" xfId="0" applyFont="1" applyBorder="1" applyAlignment="1">
      <alignment horizontal="justify" vertical="top" wrapText="1"/>
    </xf>
    <xf numFmtId="0" fontId="32" fillId="0" borderId="28" xfId="0" applyFont="1" applyBorder="1" applyAlignment="1">
      <alignment horizontal="justify" vertical="top" wrapText="1"/>
    </xf>
    <xf numFmtId="0" fontId="32" fillId="0" borderId="0" xfId="0" applyFont="1" applyBorder="1" applyAlignment="1">
      <alignment horizontal="justify" vertical="top" wrapText="1"/>
    </xf>
    <xf numFmtId="0" fontId="32" fillId="0" borderId="21" xfId="0" applyFont="1" applyFill="1" applyBorder="1" applyAlignment="1">
      <alignment horizontal="justify" vertical="top" wrapText="1"/>
    </xf>
    <xf numFmtId="0" fontId="32" fillId="0" borderId="21" xfId="0" applyFont="1" applyBorder="1" applyAlignment="1">
      <alignment horizontal="justify" vertical="top" wrapText="1"/>
    </xf>
    <xf numFmtId="0" fontId="32" fillId="0" borderId="0" xfId="0" applyFont="1" applyBorder="1" applyAlignment="1">
      <alignment vertical="top" wrapText="1"/>
    </xf>
    <xf numFmtId="0" fontId="32" fillId="0" borderId="21" xfId="0" applyFont="1" applyBorder="1" applyAlignment="1">
      <alignment vertical="top" wrapText="1"/>
    </xf>
    <xf numFmtId="0" fontId="32" fillId="37" borderId="0" xfId="0" applyFont="1" applyFill="1" applyBorder="1" applyAlignment="1">
      <alignment horizontal="center" vertical="center" wrapText="1"/>
    </xf>
    <xf numFmtId="164" fontId="23" fillId="0" borderId="19" xfId="0" applyNumberFormat="1" applyFont="1" applyFill="1" applyBorder="1" applyAlignment="1">
      <alignment horizontal="justify" vertical="center" wrapText="1"/>
    </xf>
    <xf numFmtId="164" fontId="23" fillId="0" borderId="18" xfId="0" applyNumberFormat="1" applyFont="1" applyFill="1" applyBorder="1" applyAlignment="1">
      <alignment horizontal="justify" vertical="center" wrapText="1"/>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rmal 2 2" xfId="44"/>
    <cellStyle name="Normal 4" xfId="45"/>
    <cellStyle name="Notas" xfId="15" builtinId="10" customBuiltin="1"/>
    <cellStyle name="Porcentaje 2" xfId="43"/>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tabSelected="1" zoomScaleNormal="100" workbookViewId="0">
      <selection sqref="A1:C1"/>
    </sheetView>
  </sheetViews>
  <sheetFormatPr baseColWidth="10" defaultRowHeight="15" x14ac:dyDescent="0.25"/>
  <cols>
    <col min="1" max="1" width="3.375" style="83" customWidth="1"/>
    <col min="2" max="2" width="3.875" style="83" customWidth="1"/>
    <col min="3" max="3" width="50.5" style="83" customWidth="1"/>
    <col min="4" max="4" width="16.5" style="83" customWidth="1"/>
    <col min="5" max="5" width="14.625" style="83" customWidth="1"/>
    <col min="6" max="7" width="13.875" style="83" customWidth="1"/>
    <col min="8" max="8" width="1.25" style="83" customWidth="1"/>
    <col min="9" max="10" width="13.875" style="83" customWidth="1"/>
    <col min="11" max="11" width="14.125" style="83" customWidth="1"/>
    <col min="12" max="12" width="15.25" style="83" customWidth="1"/>
    <col min="13" max="13" width="2.875" style="83" customWidth="1"/>
    <col min="14" max="16384" width="11" style="83"/>
  </cols>
  <sheetData>
    <row r="1" spans="1:13" s="111" customFormat="1" ht="39" customHeight="1" x14ac:dyDescent="0.2">
      <c r="A1" s="198" t="s">
        <v>2361</v>
      </c>
      <c r="B1" s="198"/>
      <c r="C1" s="198"/>
      <c r="D1" s="110" t="s">
        <v>2362</v>
      </c>
      <c r="E1" s="112"/>
    </row>
    <row r="2" spans="1:13" ht="15.75" thickBot="1" x14ac:dyDescent="0.3"/>
    <row r="3" spans="1:13" s="111" customFormat="1" ht="54.75" customHeight="1" thickTop="1" thickBot="1" x14ac:dyDescent="0.25">
      <c r="B3" s="191" t="s">
        <v>2390</v>
      </c>
      <c r="C3" s="192"/>
      <c r="D3" s="192"/>
      <c r="E3" s="192"/>
      <c r="F3" s="192"/>
      <c r="G3" s="192"/>
      <c r="H3" s="192"/>
      <c r="I3" s="192"/>
      <c r="J3" s="192"/>
      <c r="K3" s="192"/>
      <c r="L3" s="193"/>
    </row>
    <row r="4" spans="1:13" ht="39.75" customHeight="1" thickBot="1" x14ac:dyDescent="0.3">
      <c r="B4" s="194" t="s">
        <v>2363</v>
      </c>
      <c r="C4" s="195"/>
      <c r="D4" s="195"/>
      <c r="E4" s="195"/>
      <c r="F4" s="195"/>
      <c r="G4" s="196"/>
      <c r="H4" s="113"/>
      <c r="I4" s="197" t="str">
        <f>"Avances en "&amp;TEXT(I7+J7+K7+L7,"#,##0")&amp;" indicadores"&amp;CHAR(10)&amp;"por rangos de porcentaje"</f>
        <v>Avances en 384 indicadores
por rangos de porcentaje</v>
      </c>
      <c r="J4" s="195"/>
      <c r="K4" s="195"/>
      <c r="L4" s="196"/>
    </row>
    <row r="5" spans="1:13" ht="24" customHeight="1" thickBot="1" x14ac:dyDescent="0.3">
      <c r="B5" s="203" t="s">
        <v>3</v>
      </c>
      <c r="C5" s="203"/>
      <c r="D5" s="204" t="s">
        <v>2364</v>
      </c>
      <c r="E5" s="206" t="s">
        <v>2365</v>
      </c>
      <c r="F5" s="206" t="s">
        <v>2366</v>
      </c>
      <c r="G5" s="206" t="s">
        <v>2367</v>
      </c>
      <c r="H5" s="114"/>
      <c r="I5" s="207" t="s">
        <v>2368</v>
      </c>
      <c r="J5" s="199" t="s">
        <v>2369</v>
      </c>
      <c r="K5" s="199" t="s">
        <v>2370</v>
      </c>
      <c r="L5" s="201" t="s">
        <v>2371</v>
      </c>
    </row>
    <row r="6" spans="1:13" s="85" customFormat="1" ht="39.75" customHeight="1" thickBot="1" x14ac:dyDescent="0.25">
      <c r="A6" s="84"/>
      <c r="B6" s="203"/>
      <c r="C6" s="203"/>
      <c r="D6" s="205"/>
      <c r="E6" s="207"/>
      <c r="F6" s="207"/>
      <c r="G6" s="208"/>
      <c r="H6" s="115"/>
      <c r="I6" s="209"/>
      <c r="J6" s="200"/>
      <c r="K6" s="200"/>
      <c r="L6" s="202"/>
    </row>
    <row r="7" spans="1:13" ht="15.75" x14ac:dyDescent="0.25">
      <c r="B7" s="116"/>
      <c r="C7" s="117" t="s">
        <v>2372</v>
      </c>
      <c r="D7" s="118">
        <f>SUM(D9:D39)</f>
        <v>401</v>
      </c>
      <c r="E7" s="119">
        <f t="shared" ref="E7:L7" si="0">SUM(E9:E39)</f>
        <v>2</v>
      </c>
      <c r="F7" s="119">
        <f t="shared" si="0"/>
        <v>384</v>
      </c>
      <c r="G7" s="120">
        <f t="shared" si="0"/>
        <v>15</v>
      </c>
      <c r="H7" s="121">
        <f t="shared" si="0"/>
        <v>0</v>
      </c>
      <c r="I7" s="118">
        <f t="shared" si="0"/>
        <v>31</v>
      </c>
      <c r="J7" s="119">
        <f t="shared" si="0"/>
        <v>28</v>
      </c>
      <c r="K7" s="122">
        <f t="shared" si="0"/>
        <v>61</v>
      </c>
      <c r="L7" s="123">
        <f t="shared" si="0"/>
        <v>264</v>
      </c>
    </row>
    <row r="8" spans="1:13" x14ac:dyDescent="0.25">
      <c r="B8" s="124"/>
      <c r="C8" s="117" t="s">
        <v>2373</v>
      </c>
      <c r="D8" s="126"/>
      <c r="E8" s="127">
        <f>E7/$D$7*100</f>
        <v>0.49875311720698251</v>
      </c>
      <c r="F8" s="128">
        <f t="shared" ref="F8:G8" si="1">F7/$D$7*100</f>
        <v>95.760598503740653</v>
      </c>
      <c r="G8" s="129">
        <f t="shared" si="1"/>
        <v>3.7406483790523692</v>
      </c>
      <c r="H8" s="127"/>
      <c r="I8" s="126">
        <f>I7/($I$7+$J$7+$K$7+$L$7)*100</f>
        <v>8.0729166666666679</v>
      </c>
      <c r="J8" s="127">
        <f>J7/($I$7+$J$7+$K$7+$L$7)*100</f>
        <v>7.291666666666667</v>
      </c>
      <c r="K8" s="128">
        <f>K7/($I$7+$J$7+$K$7+$L$7)*100</f>
        <v>15.885416666666666</v>
      </c>
      <c r="L8" s="129">
        <f>L7/($I$7+$J$7+$K$7+$L$7)*100</f>
        <v>68.75</v>
      </c>
    </row>
    <row r="9" spans="1:13" ht="18.75" customHeight="1" x14ac:dyDescent="0.25">
      <c r="B9" s="146">
        <v>1</v>
      </c>
      <c r="C9" s="130" t="s">
        <v>5</v>
      </c>
      <c r="D9" s="131">
        <v>7</v>
      </c>
      <c r="E9" s="127">
        <v>0</v>
      </c>
      <c r="F9" s="132">
        <v>7</v>
      </c>
      <c r="G9" s="129">
        <v>0</v>
      </c>
      <c r="H9" s="133" t="s">
        <v>50</v>
      </c>
      <c r="I9" s="131">
        <v>1</v>
      </c>
      <c r="J9" s="127">
        <v>0</v>
      </c>
      <c r="K9" s="132">
        <v>0</v>
      </c>
      <c r="L9" s="129">
        <v>6</v>
      </c>
      <c r="M9" s="86"/>
    </row>
    <row r="10" spans="1:13" x14ac:dyDescent="0.25">
      <c r="B10" s="147">
        <v>4</v>
      </c>
      <c r="C10" s="135" t="s">
        <v>110</v>
      </c>
      <c r="D10" s="131">
        <v>20</v>
      </c>
      <c r="E10" s="127">
        <v>0</v>
      </c>
      <c r="F10" s="132">
        <v>19</v>
      </c>
      <c r="G10" s="129">
        <v>1</v>
      </c>
      <c r="H10" s="133" t="s">
        <v>50</v>
      </c>
      <c r="I10" s="131">
        <v>0</v>
      </c>
      <c r="J10" s="127">
        <v>2</v>
      </c>
      <c r="K10" s="132">
        <v>1</v>
      </c>
      <c r="L10" s="129">
        <v>16</v>
      </c>
      <c r="M10" s="86"/>
    </row>
    <row r="11" spans="1:13" x14ac:dyDescent="0.25">
      <c r="B11" s="147">
        <v>5</v>
      </c>
      <c r="C11" s="135" t="s">
        <v>246</v>
      </c>
      <c r="D11" s="131">
        <v>7</v>
      </c>
      <c r="E11" s="127">
        <v>0</v>
      </c>
      <c r="F11" s="132">
        <v>7</v>
      </c>
      <c r="G11" s="129">
        <v>0</v>
      </c>
      <c r="H11" s="133" t="s">
        <v>50</v>
      </c>
      <c r="I11" s="131">
        <v>1</v>
      </c>
      <c r="J11" s="127">
        <v>2</v>
      </c>
      <c r="K11" s="132">
        <v>1</v>
      </c>
      <c r="L11" s="129">
        <v>3</v>
      </c>
      <c r="M11" s="86"/>
    </row>
    <row r="12" spans="1:13" ht="18.75" customHeight="1" x14ac:dyDescent="0.25">
      <c r="B12" s="147">
        <v>6</v>
      </c>
      <c r="C12" s="135" t="s">
        <v>293</v>
      </c>
      <c r="D12" s="131">
        <v>3</v>
      </c>
      <c r="E12" s="127">
        <v>0</v>
      </c>
      <c r="F12" s="132">
        <v>3</v>
      </c>
      <c r="G12" s="129">
        <v>0</v>
      </c>
      <c r="H12" s="133" t="s">
        <v>50</v>
      </c>
      <c r="I12" s="131">
        <v>0</v>
      </c>
      <c r="J12" s="127">
        <v>0</v>
      </c>
      <c r="K12" s="132">
        <v>0</v>
      </c>
      <c r="L12" s="129">
        <v>3</v>
      </c>
      <c r="M12" s="86"/>
    </row>
    <row r="13" spans="1:13" x14ac:dyDescent="0.25">
      <c r="B13" s="147">
        <v>7</v>
      </c>
      <c r="C13" s="135" t="s">
        <v>332</v>
      </c>
      <c r="D13" s="131">
        <v>9</v>
      </c>
      <c r="E13" s="127">
        <v>0</v>
      </c>
      <c r="F13" s="132">
        <v>9</v>
      </c>
      <c r="G13" s="129">
        <v>0</v>
      </c>
      <c r="H13" s="133" t="s">
        <v>50</v>
      </c>
      <c r="I13" s="131">
        <v>0</v>
      </c>
      <c r="J13" s="127">
        <v>0</v>
      </c>
      <c r="K13" s="132">
        <v>0</v>
      </c>
      <c r="L13" s="129">
        <v>9</v>
      </c>
      <c r="M13" s="86"/>
    </row>
    <row r="14" spans="1:13" ht="18.75" customHeight="1" x14ac:dyDescent="0.25">
      <c r="B14" s="147">
        <v>8</v>
      </c>
      <c r="C14" s="135" t="s">
        <v>354</v>
      </c>
      <c r="D14" s="131">
        <v>8</v>
      </c>
      <c r="E14" s="127">
        <v>0</v>
      </c>
      <c r="F14" s="132">
        <v>8</v>
      </c>
      <c r="G14" s="129">
        <v>0</v>
      </c>
      <c r="H14" s="133" t="s">
        <v>50</v>
      </c>
      <c r="I14" s="131">
        <v>1</v>
      </c>
      <c r="J14" s="127">
        <v>1</v>
      </c>
      <c r="K14" s="132">
        <v>2</v>
      </c>
      <c r="L14" s="129">
        <v>4</v>
      </c>
      <c r="M14" s="86"/>
    </row>
    <row r="15" spans="1:13" x14ac:dyDescent="0.25">
      <c r="B15" s="147">
        <v>9</v>
      </c>
      <c r="C15" s="135" t="s">
        <v>423</v>
      </c>
      <c r="D15" s="131">
        <v>3</v>
      </c>
      <c r="E15" s="127">
        <v>0</v>
      </c>
      <c r="F15" s="132">
        <v>3</v>
      </c>
      <c r="G15" s="129">
        <v>0</v>
      </c>
      <c r="H15" s="133" t="s">
        <v>50</v>
      </c>
      <c r="I15" s="131">
        <v>0</v>
      </c>
      <c r="J15" s="127">
        <v>0</v>
      </c>
      <c r="K15" s="132">
        <v>2</v>
      </c>
      <c r="L15" s="129">
        <v>1</v>
      </c>
      <c r="M15" s="86"/>
    </row>
    <row r="16" spans="1:13" ht="18.75" customHeight="1" x14ac:dyDescent="0.25">
      <c r="B16" s="147">
        <v>10</v>
      </c>
      <c r="C16" s="135" t="s">
        <v>439</v>
      </c>
      <c r="D16" s="131">
        <v>2</v>
      </c>
      <c r="E16" s="127">
        <v>0</v>
      </c>
      <c r="F16" s="132">
        <v>2</v>
      </c>
      <c r="G16" s="129">
        <v>0</v>
      </c>
      <c r="H16" s="133" t="s">
        <v>50</v>
      </c>
      <c r="I16" s="131">
        <v>0</v>
      </c>
      <c r="J16" s="127">
        <v>0</v>
      </c>
      <c r="K16" s="132">
        <v>0</v>
      </c>
      <c r="L16" s="129">
        <v>2</v>
      </c>
      <c r="M16" s="86"/>
    </row>
    <row r="17" spans="2:13" x14ac:dyDescent="0.25">
      <c r="B17" s="134">
        <v>11</v>
      </c>
      <c r="C17" s="135" t="s">
        <v>487</v>
      </c>
      <c r="D17" s="131">
        <v>23</v>
      </c>
      <c r="E17" s="127">
        <v>1</v>
      </c>
      <c r="F17" s="132">
        <v>20</v>
      </c>
      <c r="G17" s="129">
        <v>2</v>
      </c>
      <c r="H17" s="133" t="s">
        <v>50</v>
      </c>
      <c r="I17" s="131">
        <v>3</v>
      </c>
      <c r="J17" s="127">
        <v>1</v>
      </c>
      <c r="K17" s="132">
        <v>2</v>
      </c>
      <c r="L17" s="129">
        <v>14</v>
      </c>
      <c r="M17" s="86"/>
    </row>
    <row r="18" spans="2:13" x14ac:dyDescent="0.25">
      <c r="B18" s="134">
        <v>12</v>
      </c>
      <c r="C18" s="135" t="s">
        <v>710</v>
      </c>
      <c r="D18" s="131">
        <v>102</v>
      </c>
      <c r="E18" s="127">
        <v>0</v>
      </c>
      <c r="F18" s="132">
        <v>101</v>
      </c>
      <c r="G18" s="129">
        <v>1</v>
      </c>
      <c r="H18" s="133" t="s">
        <v>50</v>
      </c>
      <c r="I18" s="131">
        <v>3</v>
      </c>
      <c r="J18" s="127">
        <v>14</v>
      </c>
      <c r="K18" s="132">
        <v>24</v>
      </c>
      <c r="L18" s="129">
        <v>60</v>
      </c>
      <c r="M18" s="86"/>
    </row>
    <row r="19" spans="2:13" x14ac:dyDescent="0.25">
      <c r="B19" s="134">
        <v>13</v>
      </c>
      <c r="C19" s="135" t="s">
        <v>1203</v>
      </c>
      <c r="D19" s="131">
        <v>3</v>
      </c>
      <c r="E19" s="127">
        <v>0</v>
      </c>
      <c r="F19" s="132">
        <v>3</v>
      </c>
      <c r="G19" s="129">
        <v>0</v>
      </c>
      <c r="H19" s="133" t="s">
        <v>50</v>
      </c>
      <c r="I19" s="131">
        <v>0</v>
      </c>
      <c r="J19" s="127">
        <v>0</v>
      </c>
      <c r="K19" s="132">
        <v>0</v>
      </c>
      <c r="L19" s="129">
        <v>3</v>
      </c>
      <c r="M19" s="86"/>
    </row>
    <row r="20" spans="2:13" x14ac:dyDescent="0.25">
      <c r="B20" s="134">
        <v>14</v>
      </c>
      <c r="C20" s="135" t="s">
        <v>1217</v>
      </c>
      <c r="D20" s="131">
        <v>6</v>
      </c>
      <c r="E20" s="127">
        <v>0</v>
      </c>
      <c r="F20" s="132">
        <v>6</v>
      </c>
      <c r="G20" s="129">
        <v>0</v>
      </c>
      <c r="H20" s="133" t="s">
        <v>50</v>
      </c>
      <c r="I20" s="131">
        <v>1</v>
      </c>
      <c r="J20" s="127">
        <v>0</v>
      </c>
      <c r="K20" s="132">
        <v>0</v>
      </c>
      <c r="L20" s="129">
        <v>5</v>
      </c>
      <c r="M20" s="86"/>
    </row>
    <row r="21" spans="2:13" x14ac:dyDescent="0.25">
      <c r="B21" s="134">
        <v>15</v>
      </c>
      <c r="C21" s="135" t="s">
        <v>1262</v>
      </c>
      <c r="D21" s="131">
        <v>11</v>
      </c>
      <c r="E21" s="127">
        <v>0</v>
      </c>
      <c r="F21" s="132">
        <v>10</v>
      </c>
      <c r="G21" s="129">
        <v>1</v>
      </c>
      <c r="H21" s="133" t="s">
        <v>50</v>
      </c>
      <c r="I21" s="131">
        <v>1</v>
      </c>
      <c r="J21" s="127">
        <v>0</v>
      </c>
      <c r="K21" s="132">
        <v>2</v>
      </c>
      <c r="L21" s="129">
        <v>7</v>
      </c>
      <c r="M21" s="86"/>
    </row>
    <row r="22" spans="2:13" x14ac:dyDescent="0.25">
      <c r="B22" s="134">
        <v>16</v>
      </c>
      <c r="C22" s="135" t="s">
        <v>1351</v>
      </c>
      <c r="D22" s="131">
        <v>8</v>
      </c>
      <c r="E22" s="127">
        <v>0</v>
      </c>
      <c r="F22" s="132">
        <v>8</v>
      </c>
      <c r="G22" s="129">
        <v>0</v>
      </c>
      <c r="H22" s="133" t="s">
        <v>50</v>
      </c>
      <c r="I22" s="131">
        <v>0</v>
      </c>
      <c r="J22" s="127">
        <v>0</v>
      </c>
      <c r="K22" s="132">
        <v>1</v>
      </c>
      <c r="L22" s="129">
        <v>7</v>
      </c>
      <c r="M22" s="86"/>
    </row>
    <row r="23" spans="2:13" x14ac:dyDescent="0.25">
      <c r="B23" s="134">
        <v>17</v>
      </c>
      <c r="C23" s="135" t="s">
        <v>1449</v>
      </c>
      <c r="D23" s="131">
        <v>43</v>
      </c>
      <c r="E23" s="127">
        <v>0</v>
      </c>
      <c r="F23" s="132">
        <v>41</v>
      </c>
      <c r="G23" s="129">
        <v>2</v>
      </c>
      <c r="H23" s="133" t="s">
        <v>50</v>
      </c>
      <c r="I23" s="131">
        <v>8</v>
      </c>
      <c r="J23" s="127">
        <v>5</v>
      </c>
      <c r="K23" s="132">
        <v>2</v>
      </c>
      <c r="L23" s="129">
        <v>26</v>
      </c>
      <c r="M23" s="86"/>
    </row>
    <row r="24" spans="2:13" x14ac:dyDescent="0.25">
      <c r="B24" s="134">
        <v>18</v>
      </c>
      <c r="C24" s="135" t="s">
        <v>1622</v>
      </c>
      <c r="D24" s="131">
        <v>15</v>
      </c>
      <c r="E24" s="127">
        <v>0</v>
      </c>
      <c r="F24" s="132">
        <v>15</v>
      </c>
      <c r="G24" s="129">
        <v>0</v>
      </c>
      <c r="H24" s="133" t="s">
        <v>50</v>
      </c>
      <c r="I24" s="131">
        <v>2</v>
      </c>
      <c r="J24" s="127">
        <v>0</v>
      </c>
      <c r="K24" s="132">
        <v>2</v>
      </c>
      <c r="L24" s="129">
        <v>11</v>
      </c>
      <c r="M24" s="86"/>
    </row>
    <row r="25" spans="2:13" x14ac:dyDescent="0.25">
      <c r="B25" s="134">
        <v>19</v>
      </c>
      <c r="C25" s="135" t="s">
        <v>1699</v>
      </c>
      <c r="D25" s="131">
        <v>1</v>
      </c>
      <c r="E25" s="127">
        <v>0</v>
      </c>
      <c r="F25" s="132">
        <v>1</v>
      </c>
      <c r="G25" s="129">
        <v>0</v>
      </c>
      <c r="H25" s="133" t="s">
        <v>50</v>
      </c>
      <c r="I25" s="131">
        <v>0</v>
      </c>
      <c r="J25" s="127">
        <v>0</v>
      </c>
      <c r="K25" s="132">
        <v>1</v>
      </c>
      <c r="L25" s="129">
        <v>0</v>
      </c>
      <c r="M25" s="86"/>
    </row>
    <row r="26" spans="2:13" x14ac:dyDescent="0.25">
      <c r="B26" s="134">
        <v>20</v>
      </c>
      <c r="C26" s="135" t="s">
        <v>1716</v>
      </c>
      <c r="D26" s="131">
        <v>13</v>
      </c>
      <c r="E26" s="127">
        <v>0</v>
      </c>
      <c r="F26" s="132">
        <v>13</v>
      </c>
      <c r="G26" s="129">
        <v>0</v>
      </c>
      <c r="H26" s="133" t="s">
        <v>50</v>
      </c>
      <c r="I26" s="131">
        <v>0</v>
      </c>
      <c r="J26" s="127">
        <v>0</v>
      </c>
      <c r="K26" s="132">
        <v>5</v>
      </c>
      <c r="L26" s="129">
        <v>8</v>
      </c>
      <c r="M26" s="86"/>
    </row>
    <row r="27" spans="2:13" x14ac:dyDescent="0.25">
      <c r="B27" s="134">
        <v>21</v>
      </c>
      <c r="C27" s="135" t="s">
        <v>1845</v>
      </c>
      <c r="D27" s="131">
        <v>7</v>
      </c>
      <c r="E27" s="127">
        <v>0</v>
      </c>
      <c r="F27" s="132">
        <v>7</v>
      </c>
      <c r="G27" s="129">
        <v>0</v>
      </c>
      <c r="H27" s="133" t="s">
        <v>50</v>
      </c>
      <c r="I27" s="131">
        <v>0</v>
      </c>
      <c r="J27" s="127">
        <v>0</v>
      </c>
      <c r="K27" s="132">
        <v>0</v>
      </c>
      <c r="L27" s="129">
        <v>7</v>
      </c>
      <c r="M27" s="86"/>
    </row>
    <row r="28" spans="2:13" x14ac:dyDescent="0.25">
      <c r="B28" s="134">
        <v>22</v>
      </c>
      <c r="C28" s="135" t="s">
        <v>1861</v>
      </c>
      <c r="D28" s="131">
        <v>6</v>
      </c>
      <c r="E28" s="127">
        <v>0</v>
      </c>
      <c r="F28" s="132">
        <v>6</v>
      </c>
      <c r="G28" s="129">
        <v>0</v>
      </c>
      <c r="H28" s="133" t="s">
        <v>50</v>
      </c>
      <c r="I28" s="131">
        <v>1</v>
      </c>
      <c r="J28" s="127">
        <v>0</v>
      </c>
      <c r="K28" s="132">
        <v>2</v>
      </c>
      <c r="L28" s="129">
        <v>3</v>
      </c>
      <c r="M28" s="86"/>
    </row>
    <row r="29" spans="2:13" x14ac:dyDescent="0.25">
      <c r="B29" s="134">
        <v>35</v>
      </c>
      <c r="C29" s="135" t="s">
        <v>1910</v>
      </c>
      <c r="D29" s="131">
        <v>4</v>
      </c>
      <c r="E29" s="127">
        <v>0</v>
      </c>
      <c r="F29" s="132">
        <v>4</v>
      </c>
      <c r="G29" s="129">
        <v>0</v>
      </c>
      <c r="H29" s="133" t="s">
        <v>50</v>
      </c>
      <c r="I29" s="131">
        <v>0</v>
      </c>
      <c r="J29" s="127">
        <v>0</v>
      </c>
      <c r="K29" s="132">
        <v>1</v>
      </c>
      <c r="L29" s="129">
        <v>3</v>
      </c>
      <c r="M29" s="86"/>
    </row>
    <row r="30" spans="2:13" x14ac:dyDescent="0.25">
      <c r="B30" s="134">
        <v>38</v>
      </c>
      <c r="C30" s="135" t="s">
        <v>1947</v>
      </c>
      <c r="D30" s="131">
        <v>3</v>
      </c>
      <c r="E30" s="127">
        <v>0</v>
      </c>
      <c r="F30" s="132">
        <v>3</v>
      </c>
      <c r="G30" s="129">
        <v>0</v>
      </c>
      <c r="H30" s="133" t="s">
        <v>50</v>
      </c>
      <c r="I30" s="131">
        <v>0</v>
      </c>
      <c r="J30" s="127">
        <v>0</v>
      </c>
      <c r="K30" s="132">
        <v>0</v>
      </c>
      <c r="L30" s="129">
        <v>3</v>
      </c>
      <c r="M30" s="86"/>
    </row>
    <row r="31" spans="2:13" x14ac:dyDescent="0.25">
      <c r="B31" s="134">
        <v>40</v>
      </c>
      <c r="C31" s="135" t="s">
        <v>1967</v>
      </c>
      <c r="D31" s="131">
        <v>6</v>
      </c>
      <c r="E31" s="127">
        <v>0</v>
      </c>
      <c r="F31" s="132">
        <v>6</v>
      </c>
      <c r="G31" s="129">
        <v>0</v>
      </c>
      <c r="H31" s="133" t="s">
        <v>50</v>
      </c>
      <c r="I31" s="131">
        <v>0</v>
      </c>
      <c r="J31" s="127">
        <v>0</v>
      </c>
      <c r="K31" s="132">
        <v>0</v>
      </c>
      <c r="L31" s="129">
        <v>6</v>
      </c>
      <c r="M31" s="86"/>
    </row>
    <row r="32" spans="2:13" x14ac:dyDescent="0.25">
      <c r="B32" s="134">
        <v>43</v>
      </c>
      <c r="C32" s="135" t="s">
        <v>1987</v>
      </c>
      <c r="D32" s="131">
        <v>3</v>
      </c>
      <c r="E32" s="127">
        <v>1</v>
      </c>
      <c r="F32" s="132">
        <v>2</v>
      </c>
      <c r="G32" s="129">
        <v>0</v>
      </c>
      <c r="H32" s="133" t="s">
        <v>50</v>
      </c>
      <c r="I32" s="131">
        <v>1</v>
      </c>
      <c r="J32" s="127">
        <v>1</v>
      </c>
      <c r="K32" s="132">
        <v>0</v>
      </c>
      <c r="L32" s="129">
        <v>0</v>
      </c>
      <c r="M32" s="86"/>
    </row>
    <row r="33" spans="2:13" x14ac:dyDescent="0.25">
      <c r="B33" s="134">
        <v>45</v>
      </c>
      <c r="C33" s="135" t="s">
        <v>2009</v>
      </c>
      <c r="D33" s="131">
        <v>8</v>
      </c>
      <c r="E33" s="127">
        <v>0</v>
      </c>
      <c r="F33" s="132">
        <v>4</v>
      </c>
      <c r="G33" s="129">
        <v>4</v>
      </c>
      <c r="H33" s="133" t="s">
        <v>50</v>
      </c>
      <c r="I33" s="131">
        <v>2</v>
      </c>
      <c r="J33" s="127">
        <v>0</v>
      </c>
      <c r="K33" s="132">
        <v>2</v>
      </c>
      <c r="L33" s="129">
        <v>0</v>
      </c>
      <c r="M33" s="86"/>
    </row>
    <row r="34" spans="2:13" x14ac:dyDescent="0.25">
      <c r="B34" s="134">
        <v>47</v>
      </c>
      <c r="C34" s="135" t="s">
        <v>2034</v>
      </c>
      <c r="D34" s="131">
        <v>21</v>
      </c>
      <c r="E34" s="127">
        <v>0</v>
      </c>
      <c r="F34" s="132">
        <v>20</v>
      </c>
      <c r="G34" s="129">
        <v>1</v>
      </c>
      <c r="H34" s="133" t="s">
        <v>50</v>
      </c>
      <c r="I34" s="131">
        <v>2</v>
      </c>
      <c r="J34" s="127">
        <v>1</v>
      </c>
      <c r="K34" s="132">
        <v>7</v>
      </c>
      <c r="L34" s="129">
        <v>10</v>
      </c>
      <c r="M34" s="86"/>
    </row>
    <row r="35" spans="2:13" x14ac:dyDescent="0.25">
      <c r="B35" s="134">
        <v>48</v>
      </c>
      <c r="C35" s="135" t="s">
        <v>2147</v>
      </c>
      <c r="D35" s="131">
        <v>3</v>
      </c>
      <c r="E35" s="127">
        <v>0</v>
      </c>
      <c r="F35" s="132">
        <v>3</v>
      </c>
      <c r="G35" s="129">
        <v>0</v>
      </c>
      <c r="H35" s="133" t="s">
        <v>50</v>
      </c>
      <c r="I35" s="131">
        <v>1</v>
      </c>
      <c r="J35" s="127">
        <v>0</v>
      </c>
      <c r="K35" s="132">
        <v>0</v>
      </c>
      <c r="L35" s="129">
        <v>2</v>
      </c>
      <c r="M35" s="86"/>
    </row>
    <row r="36" spans="2:13" x14ac:dyDescent="0.25">
      <c r="B36" s="134">
        <v>50</v>
      </c>
      <c r="C36" s="135" t="s">
        <v>2181</v>
      </c>
      <c r="D36" s="131">
        <v>10</v>
      </c>
      <c r="E36" s="127">
        <v>0</v>
      </c>
      <c r="F36" s="132">
        <v>10</v>
      </c>
      <c r="G36" s="129">
        <v>0</v>
      </c>
      <c r="H36" s="133" t="s">
        <v>50</v>
      </c>
      <c r="I36" s="131">
        <v>0</v>
      </c>
      <c r="J36" s="127">
        <v>1</v>
      </c>
      <c r="K36" s="132">
        <v>4</v>
      </c>
      <c r="L36" s="129">
        <v>5</v>
      </c>
      <c r="M36" s="86"/>
    </row>
    <row r="37" spans="2:13" ht="25.5" x14ac:dyDescent="0.25">
      <c r="B37" s="136">
        <v>51</v>
      </c>
      <c r="C37" s="137" t="s">
        <v>2233</v>
      </c>
      <c r="D37" s="131">
        <v>10</v>
      </c>
      <c r="E37" s="138">
        <v>0</v>
      </c>
      <c r="F37" s="132">
        <v>10</v>
      </c>
      <c r="G37" s="129">
        <v>0</v>
      </c>
      <c r="H37" s="133" t="s">
        <v>50</v>
      </c>
      <c r="I37" s="131">
        <v>1</v>
      </c>
      <c r="J37" s="138">
        <v>0</v>
      </c>
      <c r="K37" s="132">
        <v>0</v>
      </c>
      <c r="L37" s="129">
        <v>9</v>
      </c>
      <c r="M37" s="86"/>
    </row>
    <row r="38" spans="2:13" ht="15" customHeight="1" x14ac:dyDescent="0.25">
      <c r="B38" s="136">
        <v>52</v>
      </c>
      <c r="C38" s="137" t="s">
        <v>2264</v>
      </c>
      <c r="D38" s="131">
        <v>3</v>
      </c>
      <c r="E38" s="132">
        <v>0</v>
      </c>
      <c r="F38" s="132">
        <v>3</v>
      </c>
      <c r="G38" s="129">
        <v>0</v>
      </c>
      <c r="H38" s="139" t="s">
        <v>50</v>
      </c>
      <c r="I38" s="131">
        <v>0</v>
      </c>
      <c r="J38" s="132">
        <v>0</v>
      </c>
      <c r="K38" s="132">
        <v>0</v>
      </c>
      <c r="L38" s="129">
        <v>3</v>
      </c>
      <c r="M38" s="86"/>
    </row>
    <row r="39" spans="2:13" ht="15.75" thickBot="1" x14ac:dyDescent="0.3">
      <c r="B39" s="140">
        <v>53</v>
      </c>
      <c r="C39" s="141" t="s">
        <v>2284</v>
      </c>
      <c r="D39" s="142">
        <v>33</v>
      </c>
      <c r="E39" s="143">
        <v>0</v>
      </c>
      <c r="F39" s="143">
        <v>30</v>
      </c>
      <c r="G39" s="144">
        <v>3</v>
      </c>
      <c r="H39" s="145" t="s">
        <v>50</v>
      </c>
      <c r="I39" s="142">
        <v>2</v>
      </c>
      <c r="J39" s="143">
        <v>0</v>
      </c>
      <c r="K39" s="143">
        <v>0</v>
      </c>
      <c r="L39" s="144">
        <v>28</v>
      </c>
      <c r="M39" s="86"/>
    </row>
    <row r="40" spans="2:13" x14ac:dyDescent="0.25">
      <c r="D40" s="87"/>
    </row>
    <row r="41" spans="2:13" x14ac:dyDescent="0.25">
      <c r="D41" s="87"/>
    </row>
    <row r="42" spans="2:13" x14ac:dyDescent="0.25">
      <c r="D42" s="87"/>
    </row>
    <row r="43" spans="2:13" x14ac:dyDescent="0.25">
      <c r="D43" s="87"/>
    </row>
    <row r="44" spans="2:13" x14ac:dyDescent="0.25">
      <c r="D44" s="87"/>
    </row>
    <row r="45" spans="2:13" x14ac:dyDescent="0.25">
      <c r="D45" s="87"/>
    </row>
    <row r="46" spans="2:13" x14ac:dyDescent="0.25">
      <c r="D46" s="87"/>
    </row>
    <row r="47" spans="2:13" x14ac:dyDescent="0.25">
      <c r="D47" s="87"/>
    </row>
    <row r="48" spans="2:13" x14ac:dyDescent="0.25">
      <c r="D48" s="87"/>
    </row>
    <row r="49" spans="4:4" x14ac:dyDescent="0.25">
      <c r="D49" s="87"/>
    </row>
    <row r="50" spans="4:4" x14ac:dyDescent="0.25">
      <c r="D50" s="87"/>
    </row>
    <row r="51" spans="4:4" x14ac:dyDescent="0.25">
      <c r="D51" s="87"/>
    </row>
    <row r="52" spans="4:4" x14ac:dyDescent="0.25">
      <c r="D52" s="87"/>
    </row>
    <row r="53" spans="4:4" x14ac:dyDescent="0.25">
      <c r="D53" s="87"/>
    </row>
    <row r="54" spans="4:4" x14ac:dyDescent="0.25">
      <c r="D54" s="87"/>
    </row>
    <row r="55" spans="4:4" x14ac:dyDescent="0.25">
      <c r="D55" s="87"/>
    </row>
    <row r="56" spans="4:4" x14ac:dyDescent="0.25">
      <c r="D56" s="87"/>
    </row>
    <row r="57" spans="4:4" x14ac:dyDescent="0.25">
      <c r="D57" s="87"/>
    </row>
    <row r="58" spans="4:4" x14ac:dyDescent="0.25">
      <c r="D58" s="87"/>
    </row>
    <row r="59" spans="4:4" x14ac:dyDescent="0.25">
      <c r="D59" s="87"/>
    </row>
    <row r="60" spans="4:4" x14ac:dyDescent="0.25">
      <c r="D60" s="87"/>
    </row>
    <row r="61" spans="4:4" x14ac:dyDescent="0.25">
      <c r="D61" s="87"/>
    </row>
    <row r="62" spans="4:4" x14ac:dyDescent="0.25">
      <c r="D62" s="87"/>
    </row>
    <row r="63" spans="4:4" x14ac:dyDescent="0.25">
      <c r="D63" s="87"/>
    </row>
    <row r="64" spans="4:4" x14ac:dyDescent="0.25">
      <c r="D64" s="87"/>
    </row>
    <row r="65" spans="4:4" x14ac:dyDescent="0.25">
      <c r="D65" s="87"/>
    </row>
    <row r="66" spans="4:4" x14ac:dyDescent="0.25">
      <c r="D66" s="87"/>
    </row>
    <row r="67" spans="4:4" x14ac:dyDescent="0.25">
      <c r="D67" s="87"/>
    </row>
    <row r="68" spans="4:4" x14ac:dyDescent="0.25">
      <c r="D68" s="87"/>
    </row>
    <row r="69" spans="4:4" x14ac:dyDescent="0.25">
      <c r="D69" s="87"/>
    </row>
    <row r="70" spans="4:4" x14ac:dyDescent="0.25">
      <c r="D70" s="87"/>
    </row>
    <row r="71" spans="4:4" x14ac:dyDescent="0.25">
      <c r="D71" s="87"/>
    </row>
    <row r="72" spans="4:4" x14ac:dyDescent="0.25">
      <c r="D72" s="87"/>
    </row>
    <row r="73" spans="4:4" x14ac:dyDescent="0.25">
      <c r="D73" s="87"/>
    </row>
    <row r="74" spans="4:4" x14ac:dyDescent="0.25">
      <c r="D74" s="87"/>
    </row>
    <row r="75" spans="4:4" x14ac:dyDescent="0.25">
      <c r="D75" s="87"/>
    </row>
    <row r="76" spans="4:4" x14ac:dyDescent="0.25">
      <c r="D76" s="87"/>
    </row>
    <row r="77" spans="4:4" x14ac:dyDescent="0.25">
      <c r="D77" s="87"/>
    </row>
    <row r="78" spans="4:4" x14ac:dyDescent="0.25">
      <c r="D78" s="87"/>
    </row>
    <row r="79" spans="4:4" x14ac:dyDescent="0.25">
      <c r="D79" s="87"/>
    </row>
    <row r="80" spans="4:4" x14ac:dyDescent="0.25">
      <c r="D80" s="87"/>
    </row>
    <row r="81" spans="4:4" x14ac:dyDescent="0.25">
      <c r="D81" s="87"/>
    </row>
  </sheetData>
  <mergeCells count="13">
    <mergeCell ref="B3:L3"/>
    <mergeCell ref="B4:G4"/>
    <mergeCell ref="I4:L4"/>
    <mergeCell ref="A1:C1"/>
    <mergeCell ref="J5:J6"/>
    <mergeCell ref="K5:K6"/>
    <mergeCell ref="L5:L6"/>
    <mergeCell ref="B5:C6"/>
    <mergeCell ref="D5:D6"/>
    <mergeCell ref="E5:E6"/>
    <mergeCell ref="F5:F6"/>
    <mergeCell ref="G5:G6"/>
    <mergeCell ref="I5:I6"/>
  </mergeCells>
  <pageMargins left="0.7" right="0.7" top="0.75" bottom="0.75" header="0.3" footer="0.3"/>
  <pageSetup scale="60"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247</v>
      </c>
      <c r="D4" s="266" t="s">
        <v>246</v>
      </c>
      <c r="E4" s="266"/>
      <c r="F4" s="266"/>
      <c r="G4" s="266"/>
      <c r="H4" s="267"/>
      <c r="I4" s="18"/>
      <c r="J4" s="268" t="s">
        <v>6</v>
      </c>
      <c r="K4" s="266"/>
      <c r="L4" s="17" t="s">
        <v>245</v>
      </c>
      <c r="M4" s="269" t="s">
        <v>244</v>
      </c>
      <c r="N4" s="269"/>
      <c r="O4" s="269"/>
      <c r="P4" s="269"/>
      <c r="Q4" s="270"/>
      <c r="R4" s="19"/>
      <c r="S4" s="271" t="s">
        <v>9</v>
      </c>
      <c r="T4" s="272"/>
      <c r="U4" s="272"/>
      <c r="V4" s="259" t="s">
        <v>228</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231</v>
      </c>
      <c r="D6" s="255" t="s">
        <v>243</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242</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241</v>
      </c>
      <c r="C21" s="236"/>
      <c r="D21" s="236"/>
      <c r="E21" s="236"/>
      <c r="F21" s="236"/>
      <c r="G21" s="236"/>
      <c r="H21" s="236"/>
      <c r="I21" s="236"/>
      <c r="J21" s="236"/>
      <c r="K21" s="236"/>
      <c r="L21" s="236"/>
      <c r="M21" s="237" t="s">
        <v>231</v>
      </c>
      <c r="N21" s="237"/>
      <c r="O21" s="237" t="s">
        <v>52</v>
      </c>
      <c r="P21" s="237"/>
      <c r="Q21" s="238" t="s">
        <v>53</v>
      </c>
      <c r="R21" s="238"/>
      <c r="S21" s="34" t="s">
        <v>240</v>
      </c>
      <c r="T21" s="34" t="s">
        <v>54</v>
      </c>
      <c r="U21" s="34" t="s">
        <v>239</v>
      </c>
      <c r="V21" s="34">
        <f>+IF(ISERR(U21/T21*100),"N/A",ROUND(U21/T21*100,2))</f>
        <v>89</v>
      </c>
      <c r="W21" s="35">
        <f>+IF(ISERR(U21/S21*100),"N/A",ROUND(U21/S21*100,2))</f>
        <v>3.56</v>
      </c>
    </row>
    <row r="22" spans="2:27" ht="56.25" customHeight="1" x14ac:dyDescent="0.2">
      <c r="B22" s="235" t="s">
        <v>238</v>
      </c>
      <c r="C22" s="236"/>
      <c r="D22" s="236"/>
      <c r="E22" s="236"/>
      <c r="F22" s="236"/>
      <c r="G22" s="236"/>
      <c r="H22" s="236"/>
      <c r="I22" s="236"/>
      <c r="J22" s="236"/>
      <c r="K22" s="236"/>
      <c r="L22" s="236"/>
      <c r="M22" s="237" t="s">
        <v>231</v>
      </c>
      <c r="N22" s="237"/>
      <c r="O22" s="237" t="s">
        <v>52</v>
      </c>
      <c r="P22" s="237"/>
      <c r="Q22" s="238" t="s">
        <v>53</v>
      </c>
      <c r="R22" s="238"/>
      <c r="S22" s="34" t="s">
        <v>237</v>
      </c>
      <c r="T22" s="34" t="s">
        <v>54</v>
      </c>
      <c r="U22" s="34" t="s">
        <v>236</v>
      </c>
      <c r="V22" s="34">
        <f>+IF(ISERR(U22/T22*100),"N/A",ROUND(U22/T22*100,2))</f>
        <v>38</v>
      </c>
      <c r="W22" s="35">
        <f>+IF(ISERR(U22/S22*100),"N/A",ROUND(U22/S22*100,2))</f>
        <v>0.95</v>
      </c>
    </row>
    <row r="23" spans="2:27" ht="56.25" customHeight="1" x14ac:dyDescent="0.2">
      <c r="B23" s="235" t="s">
        <v>235</v>
      </c>
      <c r="C23" s="236"/>
      <c r="D23" s="236"/>
      <c r="E23" s="236"/>
      <c r="F23" s="236"/>
      <c r="G23" s="236"/>
      <c r="H23" s="236"/>
      <c r="I23" s="236"/>
      <c r="J23" s="236"/>
      <c r="K23" s="236"/>
      <c r="L23" s="236"/>
      <c r="M23" s="237" t="s">
        <v>231</v>
      </c>
      <c r="N23" s="237"/>
      <c r="O23" s="237" t="s">
        <v>52</v>
      </c>
      <c r="P23" s="237"/>
      <c r="Q23" s="238" t="s">
        <v>53</v>
      </c>
      <c r="R23" s="238"/>
      <c r="S23" s="34" t="s">
        <v>234</v>
      </c>
      <c r="T23" s="34" t="s">
        <v>54</v>
      </c>
      <c r="U23" s="34" t="s">
        <v>233</v>
      </c>
      <c r="V23" s="34">
        <f>+IF(ISERR(U23/T23*100),"N/A",ROUND(U23/T23*100,2))</f>
        <v>68</v>
      </c>
      <c r="W23" s="35">
        <f>+IF(ISERR(U23/S23*100),"N/A",ROUND(U23/S23*100,2))</f>
        <v>5.67</v>
      </c>
    </row>
    <row r="24" spans="2:27" ht="56.25" customHeight="1" thickBot="1" x14ac:dyDescent="0.25">
      <c r="B24" s="235" t="s">
        <v>232</v>
      </c>
      <c r="C24" s="236"/>
      <c r="D24" s="236"/>
      <c r="E24" s="236"/>
      <c r="F24" s="236"/>
      <c r="G24" s="236"/>
      <c r="H24" s="236"/>
      <c r="I24" s="236"/>
      <c r="J24" s="236"/>
      <c r="K24" s="236"/>
      <c r="L24" s="236"/>
      <c r="M24" s="237" t="s">
        <v>231</v>
      </c>
      <c r="N24" s="237"/>
      <c r="O24" s="237" t="s">
        <v>52</v>
      </c>
      <c r="P24" s="237"/>
      <c r="Q24" s="238" t="s">
        <v>53</v>
      </c>
      <c r="R24" s="238"/>
      <c r="S24" s="34" t="s">
        <v>230</v>
      </c>
      <c r="T24" s="34" t="s">
        <v>54</v>
      </c>
      <c r="U24" s="34" t="s">
        <v>229</v>
      </c>
      <c r="V24" s="34">
        <f>+IF(ISERR(U24/T24*100),"N/A",ROUND(U24/T24*100,2))</f>
        <v>71</v>
      </c>
      <c r="W24" s="35">
        <f>+IF(ISERR(U24/S24*100),"N/A",ROUND(U24/S24*100,2))</f>
        <v>2.37</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2" t="s">
        <v>2346</v>
      </c>
      <c r="C26" s="223"/>
      <c r="D26" s="223"/>
      <c r="E26" s="223"/>
      <c r="F26" s="223"/>
      <c r="G26" s="223"/>
      <c r="H26" s="223"/>
      <c r="I26" s="223"/>
      <c r="J26" s="223"/>
      <c r="K26" s="223"/>
      <c r="L26" s="223"/>
      <c r="M26" s="223"/>
      <c r="N26" s="223"/>
      <c r="O26" s="223"/>
      <c r="P26" s="223"/>
      <c r="Q26" s="224"/>
      <c r="R26" s="37" t="s">
        <v>45</v>
      </c>
      <c r="S26" s="228" t="s">
        <v>46</v>
      </c>
      <c r="T26" s="228"/>
      <c r="U26" s="38" t="s">
        <v>65</v>
      </c>
      <c r="V26" s="229" t="s">
        <v>66</v>
      </c>
      <c r="W26" s="230"/>
    </row>
    <row r="27" spans="2:27" ht="30.75" customHeight="1" thickBot="1" x14ac:dyDescent="0.25">
      <c r="B27" s="225"/>
      <c r="C27" s="226"/>
      <c r="D27" s="226"/>
      <c r="E27" s="226"/>
      <c r="F27" s="226"/>
      <c r="G27" s="226"/>
      <c r="H27" s="226"/>
      <c r="I27" s="226"/>
      <c r="J27" s="226"/>
      <c r="K27" s="226"/>
      <c r="L27" s="226"/>
      <c r="M27" s="226"/>
      <c r="N27" s="226"/>
      <c r="O27" s="226"/>
      <c r="P27" s="226"/>
      <c r="Q27" s="227"/>
      <c r="R27" s="39" t="s">
        <v>67</v>
      </c>
      <c r="S27" s="39" t="s">
        <v>67</v>
      </c>
      <c r="T27" s="39" t="s">
        <v>52</v>
      </c>
      <c r="U27" s="39" t="s">
        <v>67</v>
      </c>
      <c r="V27" s="39" t="s">
        <v>68</v>
      </c>
      <c r="W27" s="32" t="s">
        <v>69</v>
      </c>
      <c r="Y27" s="36"/>
    </row>
    <row r="28" spans="2:27" ht="23.25" customHeight="1" thickBot="1" x14ac:dyDescent="0.25">
      <c r="B28" s="231" t="s">
        <v>70</v>
      </c>
      <c r="C28" s="232"/>
      <c r="D28" s="232"/>
      <c r="E28" s="40" t="s">
        <v>227</v>
      </c>
      <c r="F28" s="40"/>
      <c r="G28" s="40"/>
      <c r="H28" s="41"/>
      <c r="I28" s="41"/>
      <c r="J28" s="41"/>
      <c r="K28" s="41"/>
      <c r="L28" s="41"/>
      <c r="M28" s="41"/>
      <c r="N28" s="41"/>
      <c r="O28" s="41"/>
      <c r="P28" s="42"/>
      <c r="Q28" s="42"/>
      <c r="R28" s="43" t="s">
        <v>228</v>
      </c>
      <c r="S28" s="44" t="s">
        <v>11</v>
      </c>
      <c r="T28" s="42"/>
      <c r="U28" s="44" t="s">
        <v>225</v>
      </c>
      <c r="V28" s="42"/>
      <c r="W28" s="45">
        <f>+IF(ISERR(U28/R28*100),"N/A",ROUND(U28/R28*100,2))</f>
        <v>100</v>
      </c>
    </row>
    <row r="29" spans="2:27" ht="26.25" customHeight="1" thickBot="1" x14ac:dyDescent="0.25">
      <c r="B29" s="233" t="s">
        <v>74</v>
      </c>
      <c r="C29" s="234"/>
      <c r="D29" s="234"/>
      <c r="E29" s="46" t="s">
        <v>227</v>
      </c>
      <c r="F29" s="46"/>
      <c r="G29" s="46"/>
      <c r="H29" s="47"/>
      <c r="I29" s="47"/>
      <c r="J29" s="47"/>
      <c r="K29" s="47"/>
      <c r="L29" s="47"/>
      <c r="M29" s="47"/>
      <c r="N29" s="47"/>
      <c r="O29" s="47"/>
      <c r="P29" s="48"/>
      <c r="Q29" s="48"/>
      <c r="R29" s="49" t="s">
        <v>226</v>
      </c>
      <c r="S29" s="50" t="s">
        <v>226</v>
      </c>
      <c r="T29" s="51">
        <f>+IF(ISERR(S29/R29*100),"N/A",ROUND(S29/R29*100,2))</f>
        <v>100</v>
      </c>
      <c r="U29" s="50" t="s">
        <v>225</v>
      </c>
      <c r="V29" s="51">
        <f>+IF(ISERR(U29/S29*100),"N/A",ROUND(U29/S29*100,2))</f>
        <v>99.83</v>
      </c>
      <c r="W29" s="52">
        <f>+IF(ISERR(U29/R29*100),"N/A",ROUND(U29/R29*100,2))</f>
        <v>99.83</v>
      </c>
    </row>
    <row r="30" spans="2:27" ht="22.5" customHeight="1" thickTop="1" thickBot="1" x14ac:dyDescent="0.25">
      <c r="B30" s="11" t="s">
        <v>80</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13" t="s">
        <v>224</v>
      </c>
      <c r="C31" s="214"/>
      <c r="D31" s="214"/>
      <c r="E31" s="214"/>
      <c r="F31" s="214"/>
      <c r="G31" s="214"/>
      <c r="H31" s="214"/>
      <c r="I31" s="214"/>
      <c r="J31" s="214"/>
      <c r="K31" s="214"/>
      <c r="L31" s="214"/>
      <c r="M31" s="214"/>
      <c r="N31" s="214"/>
      <c r="O31" s="214"/>
      <c r="P31" s="214"/>
      <c r="Q31" s="214"/>
      <c r="R31" s="214"/>
      <c r="S31" s="214"/>
      <c r="T31" s="214"/>
      <c r="U31" s="214"/>
      <c r="V31" s="214"/>
      <c r="W31" s="215"/>
    </row>
    <row r="32" spans="2:27" ht="69.7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223</v>
      </c>
      <c r="C33" s="214"/>
      <c r="D33" s="214"/>
      <c r="E33" s="214"/>
      <c r="F33" s="214"/>
      <c r="G33" s="214"/>
      <c r="H33" s="214"/>
      <c r="I33" s="214"/>
      <c r="J33" s="214"/>
      <c r="K33" s="214"/>
      <c r="L33" s="214"/>
      <c r="M33" s="214"/>
      <c r="N33" s="214"/>
      <c r="O33" s="214"/>
      <c r="P33" s="214"/>
      <c r="Q33" s="214"/>
      <c r="R33" s="214"/>
      <c r="S33" s="214"/>
      <c r="T33" s="214"/>
      <c r="U33" s="214"/>
      <c r="V33" s="214"/>
      <c r="W33" s="215"/>
    </row>
    <row r="34" spans="2:23" ht="37.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222</v>
      </c>
      <c r="C35" s="214"/>
      <c r="D35" s="214"/>
      <c r="E35" s="214"/>
      <c r="F35" s="214"/>
      <c r="G35" s="214"/>
      <c r="H35" s="214"/>
      <c r="I35" s="214"/>
      <c r="J35" s="214"/>
      <c r="K35" s="214"/>
      <c r="L35" s="214"/>
      <c r="M35" s="214"/>
      <c r="N35" s="214"/>
      <c r="O35" s="214"/>
      <c r="P35" s="214"/>
      <c r="Q35" s="214"/>
      <c r="R35" s="214"/>
      <c r="S35" s="214"/>
      <c r="T35" s="214"/>
      <c r="U35" s="214"/>
      <c r="V35" s="214"/>
      <c r="W35" s="215"/>
    </row>
    <row r="36" spans="2:23" ht="13.5" thickBot="1" x14ac:dyDescent="0.25">
      <c r="B36" s="219"/>
      <c r="C36" s="220"/>
      <c r="D36" s="220"/>
      <c r="E36" s="220"/>
      <c r="F36" s="220"/>
      <c r="G36" s="220"/>
      <c r="H36" s="220"/>
      <c r="I36" s="220"/>
      <c r="J36" s="220"/>
      <c r="K36" s="220"/>
      <c r="L36" s="220"/>
      <c r="M36" s="220"/>
      <c r="N36" s="220"/>
      <c r="O36" s="220"/>
      <c r="P36" s="220"/>
      <c r="Q36" s="220"/>
      <c r="R36" s="220"/>
      <c r="S36" s="220"/>
      <c r="T36" s="220"/>
      <c r="U36" s="220"/>
      <c r="V36" s="220"/>
      <c r="W36" s="221"/>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2296</v>
      </c>
      <c r="M4" s="269" t="s">
        <v>2295</v>
      </c>
      <c r="N4" s="269"/>
      <c r="O4" s="269"/>
      <c r="P4" s="269"/>
      <c r="Q4" s="270"/>
      <c r="R4" s="19"/>
      <c r="S4" s="271" t="s">
        <v>9</v>
      </c>
      <c r="T4" s="272"/>
      <c r="U4" s="272"/>
      <c r="V4" s="259" t="s">
        <v>192</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2294</v>
      </c>
      <c r="K8" s="26" t="s">
        <v>17</v>
      </c>
      <c r="L8" s="26" t="s">
        <v>2287</v>
      </c>
      <c r="M8" s="26" t="s">
        <v>2293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2292</v>
      </c>
      <c r="P21" s="237"/>
      <c r="Q21" s="238" t="s">
        <v>53</v>
      </c>
      <c r="R21" s="238"/>
      <c r="S21" s="34" t="s">
        <v>260</v>
      </c>
      <c r="T21" s="34" t="s">
        <v>79</v>
      </c>
      <c r="U21" s="34" t="s">
        <v>773</v>
      </c>
      <c r="V21" s="34">
        <f>+IF(ISERR(U21/T21*100),"N/A",ROUND(U21/T21*100,2))</f>
        <v>216.67</v>
      </c>
      <c r="W21" s="35">
        <f>+IF(ISERR(U21/S21*100),"N/A",ROUND(U21/S21*100,2))</f>
        <v>65</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604</v>
      </c>
      <c r="V22" s="34">
        <f>+IF(ISERR(U22/T22*100),"N/A",ROUND(U22/T22*100,2))</f>
        <v>200</v>
      </c>
      <c r="W22" s="35">
        <f>+IF(ISERR(U22/S22*100),"N/A",ROUND(U22/S22*100,2))</f>
        <v>66.67</v>
      </c>
    </row>
    <row r="23" spans="2:27" ht="56.25" customHeight="1" thickBot="1" x14ac:dyDescent="0.25">
      <c r="B23" s="235" t="s">
        <v>2274</v>
      </c>
      <c r="C23" s="236"/>
      <c r="D23" s="236"/>
      <c r="E23" s="236"/>
      <c r="F23" s="236"/>
      <c r="G23" s="236"/>
      <c r="H23" s="236"/>
      <c r="I23" s="236"/>
      <c r="J23" s="236"/>
      <c r="K23" s="236"/>
      <c r="L23" s="236"/>
      <c r="M23" s="237" t="s">
        <v>2273</v>
      </c>
      <c r="N23" s="237"/>
      <c r="O23" s="237" t="s">
        <v>2286</v>
      </c>
      <c r="P23" s="237"/>
      <c r="Q23" s="238" t="s">
        <v>69</v>
      </c>
      <c r="R23" s="238"/>
      <c r="S23" s="34" t="s">
        <v>269</v>
      </c>
      <c r="T23" s="34" t="s">
        <v>269</v>
      </c>
      <c r="U23" s="34" t="s">
        <v>269</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2291</v>
      </c>
      <c r="S27" s="44" t="s">
        <v>11</v>
      </c>
      <c r="T27" s="42"/>
      <c r="U27" s="44" t="s">
        <v>140</v>
      </c>
      <c r="V27" s="42"/>
      <c r="W27" s="45">
        <f>+IF(ISERR(U27/R27*100),"N/A",ROUND(U27/R27*100,2))</f>
        <v>0</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2291</v>
      </c>
      <c r="S28" s="50" t="s">
        <v>2291</v>
      </c>
      <c r="T28" s="51">
        <f>+IF(ISERR(S28/R28*100),"N/A",ROUND(S28/R28*100,2))</f>
        <v>100</v>
      </c>
      <c r="U28" s="50" t="s">
        <v>140</v>
      </c>
      <c r="V28" s="51">
        <f>+IF(ISERR(U28/S28*100),"N/A",ROUND(U28/S28*100,2))</f>
        <v>0</v>
      </c>
      <c r="W28" s="52">
        <f>+IF(ISERR(U28/R28*100),"N/A",ROUND(U28/R28*100,2))</f>
        <v>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2268</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2267</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2266</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2304</v>
      </c>
      <c r="M4" s="269" t="s">
        <v>2303</v>
      </c>
      <c r="N4" s="269"/>
      <c r="O4" s="269"/>
      <c r="P4" s="269"/>
      <c r="Q4" s="270"/>
      <c r="R4" s="19"/>
      <c r="S4" s="271" t="s">
        <v>9</v>
      </c>
      <c r="T4" s="272"/>
      <c r="U4" s="272"/>
      <c r="V4" s="259" t="s">
        <v>1261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2302</v>
      </c>
      <c r="K8" s="26" t="s">
        <v>2301</v>
      </c>
      <c r="L8" s="26" t="s">
        <v>2300</v>
      </c>
      <c r="M8" s="26" t="s">
        <v>2299</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52</v>
      </c>
      <c r="P21" s="237"/>
      <c r="Q21" s="238" t="s">
        <v>53</v>
      </c>
      <c r="R21" s="238"/>
      <c r="S21" s="34" t="s">
        <v>260</v>
      </c>
      <c r="T21" s="34" t="s">
        <v>79</v>
      </c>
      <c r="U21" s="34" t="s">
        <v>79</v>
      </c>
      <c r="V21" s="34">
        <f>+IF(ISERR(U21/T21*100),"N/A",ROUND(U21/T21*100,2))</f>
        <v>100</v>
      </c>
      <c r="W21" s="35">
        <f>+IF(ISERR(U21/S21*100),"N/A",ROUND(U21/S21*100,2))</f>
        <v>30</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260</v>
      </c>
      <c r="V22" s="34">
        <f>+IF(ISERR(U22/T22*100),"N/A",ROUND(U22/T22*100,2))</f>
        <v>100</v>
      </c>
      <c r="W22" s="35">
        <f>+IF(ISERR(U22/S22*100),"N/A",ROUND(U22/S22*100,2))</f>
        <v>33.33</v>
      </c>
    </row>
    <row r="23" spans="2:27" ht="56.25" customHeight="1" thickBot="1" x14ac:dyDescent="0.25">
      <c r="B23" s="235" t="s">
        <v>2274</v>
      </c>
      <c r="C23" s="236"/>
      <c r="D23" s="236"/>
      <c r="E23" s="236"/>
      <c r="F23" s="236"/>
      <c r="G23" s="236"/>
      <c r="H23" s="236"/>
      <c r="I23" s="236"/>
      <c r="J23" s="236"/>
      <c r="K23" s="236"/>
      <c r="L23" s="236"/>
      <c r="M23" s="237" t="s">
        <v>2273</v>
      </c>
      <c r="N23" s="237"/>
      <c r="O23" s="237" t="s">
        <v>2298</v>
      </c>
      <c r="P23" s="237"/>
      <c r="Q23" s="238" t="s">
        <v>69</v>
      </c>
      <c r="R23" s="238"/>
      <c r="S23" s="34" t="s">
        <v>269</v>
      </c>
      <c r="T23" s="34" t="s">
        <v>269</v>
      </c>
      <c r="U23" s="34" t="s">
        <v>269</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1255</v>
      </c>
      <c r="S27" s="44" t="s">
        <v>11</v>
      </c>
      <c r="T27" s="42"/>
      <c r="U27" s="44" t="s">
        <v>140</v>
      </c>
      <c r="V27" s="42"/>
      <c r="W27" s="45">
        <f>+IF(ISERR(U27/R27*100),"N/A",ROUND(U27/R27*100,2))</f>
        <v>0</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1255</v>
      </c>
      <c r="S28" s="50" t="s">
        <v>1255</v>
      </c>
      <c r="T28" s="51">
        <f>+IF(ISERR(S28/R28*100),"N/A",ROUND(S28/R28*100,2))</f>
        <v>100</v>
      </c>
      <c r="U28" s="50" t="s">
        <v>140</v>
      </c>
      <c r="V28" s="51">
        <f>+IF(ISERR(U28/S28*100),"N/A",ROUND(U28/S28*100,2))</f>
        <v>0</v>
      </c>
      <c r="W28" s="52">
        <f>+IF(ISERR(U28/R28*100),"N/A",ROUND(U28/R28*100,2))</f>
        <v>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2297</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2267</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2266</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2309</v>
      </c>
      <c r="M4" s="269" t="s">
        <v>2308</v>
      </c>
      <c r="N4" s="269"/>
      <c r="O4" s="269"/>
      <c r="P4" s="269"/>
      <c r="Q4" s="270"/>
      <c r="R4" s="19"/>
      <c r="S4" s="271" t="s">
        <v>9</v>
      </c>
      <c r="T4" s="272"/>
      <c r="U4" s="272"/>
      <c r="V4" s="259" t="s">
        <v>2307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52</v>
      </c>
      <c r="P21" s="237"/>
      <c r="Q21" s="238" t="s">
        <v>53</v>
      </c>
      <c r="R21" s="238"/>
      <c r="S21" s="34" t="s">
        <v>260</v>
      </c>
      <c r="T21" s="34" t="s">
        <v>79</v>
      </c>
      <c r="U21" s="34" t="s">
        <v>140</v>
      </c>
      <c r="V21" s="34">
        <f>+IF(ISERR(U21/T21*100),"N/A",ROUND(U21/T21*100,2))</f>
        <v>0</v>
      </c>
      <c r="W21" s="35">
        <f>+IF(ISERR(U21/S21*100),"N/A",ROUND(U21/S21*100,2))</f>
        <v>0</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140</v>
      </c>
      <c r="V22" s="34">
        <f>+IF(ISERR(U22/T22*100),"N/A",ROUND(U22/T22*100,2))</f>
        <v>0</v>
      </c>
      <c r="W22" s="35">
        <f>+IF(ISERR(U22/S22*100),"N/A",ROUND(U22/S22*100,2))</f>
        <v>0</v>
      </c>
    </row>
    <row r="23" spans="2:27" ht="56.25" customHeight="1" thickBot="1" x14ac:dyDescent="0.25">
      <c r="B23" s="235" t="s">
        <v>2274</v>
      </c>
      <c r="C23" s="236"/>
      <c r="D23" s="236"/>
      <c r="E23" s="236"/>
      <c r="F23" s="236"/>
      <c r="G23" s="236"/>
      <c r="H23" s="236"/>
      <c r="I23" s="236"/>
      <c r="J23" s="236"/>
      <c r="K23" s="236"/>
      <c r="L23" s="236"/>
      <c r="M23" s="237" t="s">
        <v>2273</v>
      </c>
      <c r="N23" s="237"/>
      <c r="O23" s="237" t="s">
        <v>2298</v>
      </c>
      <c r="P23" s="237"/>
      <c r="Q23" s="238" t="s">
        <v>69</v>
      </c>
      <c r="R23" s="238"/>
      <c r="S23" s="34" t="s">
        <v>269</v>
      </c>
      <c r="T23" s="34" t="s">
        <v>269</v>
      </c>
      <c r="U23" s="34" t="s">
        <v>140</v>
      </c>
      <c r="V23" s="34">
        <f>+IF(ISERR(U23/T23*100),"N/A",ROUND(U23/T23*100,2))</f>
        <v>0</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133</v>
      </c>
      <c r="S27" s="44" t="s">
        <v>11</v>
      </c>
      <c r="T27" s="42"/>
      <c r="U27" s="44" t="s">
        <v>140</v>
      </c>
      <c r="V27" s="42"/>
      <c r="W27" s="45">
        <f>+IF(ISERR(U27/R27*100),"N/A",ROUND(U27/R27*100,2))</f>
        <v>0</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133</v>
      </c>
      <c r="S28" s="50" t="s">
        <v>133</v>
      </c>
      <c r="T28" s="51">
        <f>+IF(ISERR(S28/R28*100),"N/A",ROUND(S28/R28*100,2))</f>
        <v>100</v>
      </c>
      <c r="U28" s="50" t="s">
        <v>140</v>
      </c>
      <c r="V28" s="51">
        <f>+IF(ISERR(U28/S28*100),"N/A",ROUND(U28/S28*100,2))</f>
        <v>0</v>
      </c>
      <c r="W28" s="52">
        <f>+IF(ISERR(U28/R28*100),"N/A",ROUND(U28/R28*100,2))</f>
        <v>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2306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2305</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2266</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2315</v>
      </c>
      <c r="M4" s="269" t="s">
        <v>2314</v>
      </c>
      <c r="N4" s="269"/>
      <c r="O4" s="269"/>
      <c r="P4" s="269"/>
      <c r="Q4" s="270"/>
      <c r="R4" s="19"/>
      <c r="S4" s="271" t="s">
        <v>9</v>
      </c>
      <c r="T4" s="272"/>
      <c r="U4" s="272"/>
      <c r="V4" s="259" t="s">
        <v>2313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497</v>
      </c>
      <c r="K8" s="26" t="s">
        <v>2294</v>
      </c>
      <c r="L8" s="26" t="s">
        <v>2312</v>
      </c>
      <c r="M8" s="26" t="s">
        <v>2311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52</v>
      </c>
      <c r="P21" s="237"/>
      <c r="Q21" s="238" t="s">
        <v>53</v>
      </c>
      <c r="R21" s="238"/>
      <c r="S21" s="34" t="s">
        <v>260</v>
      </c>
      <c r="T21" s="34" t="s">
        <v>79</v>
      </c>
      <c r="U21" s="34" t="s">
        <v>59</v>
      </c>
      <c r="V21" s="34">
        <f>+IF(ISERR(U21/T21*100),"N/A",ROUND(U21/T21*100,2))</f>
        <v>116.67</v>
      </c>
      <c r="W21" s="35">
        <f>+IF(ISERR(U21/S21*100),"N/A",ROUND(U21/S21*100,2))</f>
        <v>35</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260</v>
      </c>
      <c r="V22" s="34">
        <f>+IF(ISERR(U22/T22*100),"N/A",ROUND(U22/T22*100,2))</f>
        <v>100</v>
      </c>
      <c r="W22" s="35">
        <f>+IF(ISERR(U22/S22*100),"N/A",ROUND(U22/S22*100,2))</f>
        <v>33.33</v>
      </c>
    </row>
    <row r="23" spans="2:27" ht="56.25" customHeight="1" thickBot="1" x14ac:dyDescent="0.25">
      <c r="B23" s="235" t="s">
        <v>2274</v>
      </c>
      <c r="C23" s="236"/>
      <c r="D23" s="236"/>
      <c r="E23" s="236"/>
      <c r="F23" s="236"/>
      <c r="G23" s="236"/>
      <c r="H23" s="236"/>
      <c r="I23" s="236"/>
      <c r="J23" s="236"/>
      <c r="K23" s="236"/>
      <c r="L23" s="236"/>
      <c r="M23" s="237" t="s">
        <v>2273</v>
      </c>
      <c r="N23" s="237"/>
      <c r="O23" s="237" t="s">
        <v>2298</v>
      </c>
      <c r="P23" s="237"/>
      <c r="Q23" s="238" t="s">
        <v>69</v>
      </c>
      <c r="R23" s="238"/>
      <c r="S23" s="34" t="s">
        <v>269</v>
      </c>
      <c r="T23" s="34" t="s">
        <v>269</v>
      </c>
      <c r="U23" s="34" t="s">
        <v>269</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2310</v>
      </c>
      <c r="S27" s="44" t="s">
        <v>11</v>
      </c>
      <c r="T27" s="42"/>
      <c r="U27" s="44" t="s">
        <v>140</v>
      </c>
      <c r="V27" s="42"/>
      <c r="W27" s="45">
        <f>+IF(ISERR(U27/R27*100),"N/A",ROUND(U27/R27*100,2))</f>
        <v>0</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2310</v>
      </c>
      <c r="S28" s="50" t="s">
        <v>2310</v>
      </c>
      <c r="T28" s="51">
        <f>+IF(ISERR(S28/R28*100),"N/A",ROUND(S28/R28*100,2))</f>
        <v>100</v>
      </c>
      <c r="U28" s="50" t="s">
        <v>140</v>
      </c>
      <c r="V28" s="51">
        <f>+IF(ISERR(U28/S28*100),"N/A",ROUND(U28/S28*100,2))</f>
        <v>0</v>
      </c>
      <c r="W28" s="52">
        <f>+IF(ISERR(U28/R28*100),"N/A",ROUND(U28/R28*100,2))</f>
        <v>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1810</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1809</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1808</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264</v>
      </c>
      <c r="M4" s="269" t="s">
        <v>263</v>
      </c>
      <c r="N4" s="269"/>
      <c r="O4" s="269"/>
      <c r="P4" s="269"/>
      <c r="Q4" s="270"/>
      <c r="R4" s="19"/>
      <c r="S4" s="271" t="s">
        <v>9</v>
      </c>
      <c r="T4" s="272"/>
      <c r="U4" s="272"/>
      <c r="V4" s="259" t="s">
        <v>2320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2319</v>
      </c>
      <c r="K8" s="26" t="s">
        <v>1432</v>
      </c>
      <c r="L8" s="26" t="s">
        <v>1443</v>
      </c>
      <c r="M8" s="26" t="s">
        <v>2318</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52</v>
      </c>
      <c r="P21" s="237"/>
      <c r="Q21" s="238" t="s">
        <v>53</v>
      </c>
      <c r="R21" s="238"/>
      <c r="S21" s="34" t="s">
        <v>260</v>
      </c>
      <c r="T21" s="34" t="s">
        <v>79</v>
      </c>
      <c r="U21" s="34" t="s">
        <v>79</v>
      </c>
      <c r="V21" s="34">
        <f>+IF(ISERR(U21/T21*100),"N/A",ROUND(U21/T21*100,2))</f>
        <v>100</v>
      </c>
      <c r="W21" s="35">
        <f>+IF(ISERR(U21/S21*100),"N/A",ROUND(U21/S21*100,2))</f>
        <v>30</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260</v>
      </c>
      <c r="V22" s="34">
        <f>+IF(ISERR(U22/T22*100),"N/A",ROUND(U22/T22*100,2))</f>
        <v>100</v>
      </c>
      <c r="W22" s="35">
        <f>+IF(ISERR(U22/S22*100),"N/A",ROUND(U22/S22*100,2))</f>
        <v>33.33</v>
      </c>
    </row>
    <row r="23" spans="2:27" ht="56.25" customHeight="1" thickBot="1" x14ac:dyDescent="0.25">
      <c r="B23" s="235" t="s">
        <v>2274</v>
      </c>
      <c r="C23" s="236"/>
      <c r="D23" s="236"/>
      <c r="E23" s="236"/>
      <c r="F23" s="236"/>
      <c r="G23" s="236"/>
      <c r="H23" s="236"/>
      <c r="I23" s="236"/>
      <c r="J23" s="236"/>
      <c r="K23" s="236"/>
      <c r="L23" s="236"/>
      <c r="M23" s="237" t="s">
        <v>2273</v>
      </c>
      <c r="N23" s="237"/>
      <c r="O23" s="237" t="s">
        <v>2286</v>
      </c>
      <c r="P23" s="237"/>
      <c r="Q23" s="238" t="s">
        <v>69</v>
      </c>
      <c r="R23" s="238"/>
      <c r="S23" s="34" t="s">
        <v>269</v>
      </c>
      <c r="T23" s="34" t="s">
        <v>269</v>
      </c>
      <c r="U23" s="34" t="s">
        <v>269</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2317</v>
      </c>
      <c r="S27" s="44" t="s">
        <v>11</v>
      </c>
      <c r="T27" s="42"/>
      <c r="U27" s="44" t="s">
        <v>140</v>
      </c>
      <c r="V27" s="42"/>
      <c r="W27" s="45">
        <f>+IF(ISERR(U27/R27*100),"N/A",ROUND(U27/R27*100,2))</f>
        <v>0</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2317</v>
      </c>
      <c r="S28" s="50" t="s">
        <v>2317</v>
      </c>
      <c r="T28" s="51">
        <f>+IF(ISERR(S28/R28*100),"N/A",ROUND(S28/R28*100,2))</f>
        <v>100</v>
      </c>
      <c r="U28" s="50" t="s">
        <v>140</v>
      </c>
      <c r="V28" s="51">
        <f>+IF(ISERR(U28/S28*100),"N/A",ROUND(U28/S28*100,2))</f>
        <v>0</v>
      </c>
      <c r="W28" s="52">
        <f>+IF(ISERR(U28/R28*100),"N/A",ROUND(U28/R28*100,2))</f>
        <v>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2316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2267</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2266</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898</v>
      </c>
      <c r="M4" s="269" t="s">
        <v>897</v>
      </c>
      <c r="N4" s="269"/>
      <c r="O4" s="269"/>
      <c r="P4" s="269"/>
      <c r="Q4" s="270"/>
      <c r="R4" s="19"/>
      <c r="S4" s="271" t="s">
        <v>9</v>
      </c>
      <c r="T4" s="272"/>
      <c r="U4" s="272"/>
      <c r="V4" s="259" t="s">
        <v>1668</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2325</v>
      </c>
      <c r="K8" s="26" t="s">
        <v>2324</v>
      </c>
      <c r="L8" s="26" t="s">
        <v>2323</v>
      </c>
      <c r="M8" s="26" t="s">
        <v>2322</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52</v>
      </c>
      <c r="P21" s="237"/>
      <c r="Q21" s="238" t="s">
        <v>53</v>
      </c>
      <c r="R21" s="238"/>
      <c r="S21" s="34" t="s">
        <v>260</v>
      </c>
      <c r="T21" s="34" t="s">
        <v>79</v>
      </c>
      <c r="U21" s="34" t="s">
        <v>79</v>
      </c>
      <c r="V21" s="34">
        <f>+IF(ISERR(U21/T21*100),"N/A",ROUND(U21/T21*100,2))</f>
        <v>100</v>
      </c>
      <c r="W21" s="35">
        <f>+IF(ISERR(U21/S21*100),"N/A",ROUND(U21/S21*100,2))</f>
        <v>30</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260</v>
      </c>
      <c r="V22" s="34">
        <f>+IF(ISERR(U22/T22*100),"N/A",ROUND(U22/T22*100,2))</f>
        <v>100</v>
      </c>
      <c r="W22" s="35">
        <f>+IF(ISERR(U22/S22*100),"N/A",ROUND(U22/S22*100,2))</f>
        <v>33.33</v>
      </c>
    </row>
    <row r="23" spans="2:27" ht="56.25" customHeight="1" thickBot="1" x14ac:dyDescent="0.25">
      <c r="B23" s="235" t="s">
        <v>2274</v>
      </c>
      <c r="C23" s="236"/>
      <c r="D23" s="236"/>
      <c r="E23" s="236"/>
      <c r="F23" s="236"/>
      <c r="G23" s="236"/>
      <c r="H23" s="236"/>
      <c r="I23" s="236"/>
      <c r="J23" s="236"/>
      <c r="K23" s="236"/>
      <c r="L23" s="236"/>
      <c r="M23" s="237" t="s">
        <v>2273</v>
      </c>
      <c r="N23" s="237"/>
      <c r="O23" s="237" t="s">
        <v>2286</v>
      </c>
      <c r="P23" s="237"/>
      <c r="Q23" s="238" t="s">
        <v>69</v>
      </c>
      <c r="R23" s="238"/>
      <c r="S23" s="34" t="s">
        <v>269</v>
      </c>
      <c r="T23" s="34" t="s">
        <v>269</v>
      </c>
      <c r="U23" s="34" t="s">
        <v>269</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1270</v>
      </c>
      <c r="S27" s="44" t="s">
        <v>11</v>
      </c>
      <c r="T27" s="42"/>
      <c r="U27" s="44" t="s">
        <v>304</v>
      </c>
      <c r="V27" s="42"/>
      <c r="W27" s="45">
        <f>+IF(ISERR(U27/R27*100),"N/A",ROUND(U27/R27*100,2))</f>
        <v>8</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1270</v>
      </c>
      <c r="S28" s="50" t="s">
        <v>1270</v>
      </c>
      <c r="T28" s="51">
        <f>+IF(ISERR(S28/R28*100),"N/A",ROUND(S28/R28*100,2))</f>
        <v>100</v>
      </c>
      <c r="U28" s="50" t="s">
        <v>304</v>
      </c>
      <c r="V28" s="51">
        <f>+IF(ISERR(U28/S28*100),"N/A",ROUND(U28/S28*100,2))</f>
        <v>8</v>
      </c>
      <c r="W28" s="52">
        <f>+IF(ISERR(U28/R28*100),"N/A",ROUND(U28/R28*100,2))</f>
        <v>8</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2321</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2267</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2266</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2330</v>
      </c>
      <c r="M4" s="269" t="s">
        <v>2329</v>
      </c>
      <c r="N4" s="269"/>
      <c r="O4" s="269"/>
      <c r="P4" s="269"/>
      <c r="Q4" s="270"/>
      <c r="R4" s="19"/>
      <c r="S4" s="271" t="s">
        <v>9</v>
      </c>
      <c r="T4" s="272"/>
      <c r="U4" s="272"/>
      <c r="V4" s="259" t="s">
        <v>2270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531</v>
      </c>
      <c r="K8" s="26" t="s">
        <v>531</v>
      </c>
      <c r="L8" s="26" t="s">
        <v>2328</v>
      </c>
      <c r="M8" s="26" t="s">
        <v>2327</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52</v>
      </c>
      <c r="P21" s="237"/>
      <c r="Q21" s="238" t="s">
        <v>53</v>
      </c>
      <c r="R21" s="238"/>
      <c r="S21" s="34" t="s">
        <v>260</v>
      </c>
      <c r="T21" s="34" t="s">
        <v>79</v>
      </c>
      <c r="U21" s="34" t="s">
        <v>79</v>
      </c>
      <c r="V21" s="34">
        <f>+IF(ISERR(U21/T21*100),"N/A",ROUND(U21/T21*100,2))</f>
        <v>100</v>
      </c>
      <c r="W21" s="35">
        <f>+IF(ISERR(U21/S21*100),"N/A",ROUND(U21/S21*100,2))</f>
        <v>30</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260</v>
      </c>
      <c r="V22" s="34">
        <f>+IF(ISERR(U22/T22*100),"N/A",ROUND(U22/T22*100,2))</f>
        <v>100</v>
      </c>
      <c r="W22" s="35">
        <f>+IF(ISERR(U22/S22*100),"N/A",ROUND(U22/S22*100,2))</f>
        <v>33.33</v>
      </c>
    </row>
    <row r="23" spans="2:27" ht="56.25" customHeight="1" thickBot="1" x14ac:dyDescent="0.25">
      <c r="B23" s="235" t="s">
        <v>2274</v>
      </c>
      <c r="C23" s="236"/>
      <c r="D23" s="236"/>
      <c r="E23" s="236"/>
      <c r="F23" s="236"/>
      <c r="G23" s="236"/>
      <c r="H23" s="236"/>
      <c r="I23" s="236"/>
      <c r="J23" s="236"/>
      <c r="K23" s="236"/>
      <c r="L23" s="236"/>
      <c r="M23" s="237" t="s">
        <v>2273</v>
      </c>
      <c r="N23" s="237"/>
      <c r="O23" s="237" t="s">
        <v>2286</v>
      </c>
      <c r="P23" s="237"/>
      <c r="Q23" s="238" t="s">
        <v>69</v>
      </c>
      <c r="R23" s="238"/>
      <c r="S23" s="34" t="s">
        <v>269</v>
      </c>
      <c r="T23" s="34" t="s">
        <v>269</v>
      </c>
      <c r="U23" s="34" t="s">
        <v>269</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2270</v>
      </c>
      <c r="S27" s="44" t="s">
        <v>11</v>
      </c>
      <c r="T27" s="42"/>
      <c r="U27" s="44" t="s">
        <v>1993</v>
      </c>
      <c r="V27" s="42"/>
      <c r="W27" s="45">
        <f>+IF(ISERR(U27/R27*100),"N/A",ROUND(U27/R27*100,2))</f>
        <v>1.56</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2270</v>
      </c>
      <c r="S28" s="50" t="s">
        <v>2269</v>
      </c>
      <c r="T28" s="51">
        <f>+IF(ISERR(S28/R28*100),"N/A",ROUND(S28/R28*100,2))</f>
        <v>100</v>
      </c>
      <c r="U28" s="50" t="s">
        <v>1993</v>
      </c>
      <c r="V28" s="51">
        <f>+IF(ISERR(U28/S28*100),"N/A",ROUND(U28/S28*100,2))</f>
        <v>1.56</v>
      </c>
      <c r="W28" s="52">
        <f>+IF(ISERR(U28/R28*100),"N/A",ROUND(U28/R28*100,2))</f>
        <v>1.56</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2326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2267</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2266</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2337</v>
      </c>
      <c r="M4" s="269" t="s">
        <v>2336</v>
      </c>
      <c r="N4" s="269"/>
      <c r="O4" s="269"/>
      <c r="P4" s="269"/>
      <c r="Q4" s="270"/>
      <c r="R4" s="19"/>
      <c r="S4" s="271" t="s">
        <v>9</v>
      </c>
      <c r="T4" s="272"/>
      <c r="U4" s="272"/>
      <c r="V4" s="259" t="s">
        <v>135</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2335</v>
      </c>
      <c r="K8" s="26" t="s">
        <v>2334</v>
      </c>
      <c r="L8" s="26" t="s">
        <v>294</v>
      </c>
      <c r="M8" s="26" t="s">
        <v>1623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2292</v>
      </c>
      <c r="P21" s="237"/>
      <c r="Q21" s="238" t="s">
        <v>53</v>
      </c>
      <c r="R21" s="238"/>
      <c r="S21" s="34" t="s">
        <v>260</v>
      </c>
      <c r="T21" s="34" t="s">
        <v>79</v>
      </c>
      <c r="U21" s="34" t="s">
        <v>269</v>
      </c>
      <c r="V21" s="34">
        <f>+IF(ISERR(U21/T21*100),"N/A",ROUND(U21/T21*100,2))</f>
        <v>16.670000000000002</v>
      </c>
      <c r="W21" s="35">
        <f>+IF(ISERR(U21/S21*100),"N/A",ROUND(U21/S21*100,2))</f>
        <v>5</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252</v>
      </c>
      <c r="V22" s="34">
        <f>+IF(ISERR(U22/T22*100),"N/A",ROUND(U22/T22*100,2))</f>
        <v>20</v>
      </c>
      <c r="W22" s="35">
        <f>+IF(ISERR(U22/S22*100),"N/A",ROUND(U22/S22*100,2))</f>
        <v>6.67</v>
      </c>
    </row>
    <row r="23" spans="2:27" ht="56.25" customHeight="1" thickBot="1" x14ac:dyDescent="0.25">
      <c r="B23" s="235" t="s">
        <v>2274</v>
      </c>
      <c r="C23" s="236"/>
      <c r="D23" s="236"/>
      <c r="E23" s="236"/>
      <c r="F23" s="236"/>
      <c r="G23" s="236"/>
      <c r="H23" s="236"/>
      <c r="I23" s="236"/>
      <c r="J23" s="236"/>
      <c r="K23" s="236"/>
      <c r="L23" s="236"/>
      <c r="M23" s="237" t="s">
        <v>2273</v>
      </c>
      <c r="N23" s="237"/>
      <c r="O23" s="237" t="s">
        <v>2333</v>
      </c>
      <c r="P23" s="237"/>
      <c r="Q23" s="238" t="s">
        <v>69</v>
      </c>
      <c r="R23" s="238"/>
      <c r="S23" s="34" t="s">
        <v>269</v>
      </c>
      <c r="T23" s="34" t="s">
        <v>269</v>
      </c>
      <c r="U23" s="34" t="s">
        <v>269</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2332</v>
      </c>
      <c r="S27" s="44" t="s">
        <v>11</v>
      </c>
      <c r="T27" s="42"/>
      <c r="U27" s="44" t="s">
        <v>140</v>
      </c>
      <c r="V27" s="42"/>
      <c r="W27" s="45">
        <f>+IF(ISERR(U27/R27*100),"N/A",ROUND(U27/R27*100,2))</f>
        <v>0</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2332</v>
      </c>
      <c r="S28" s="50" t="s">
        <v>2332</v>
      </c>
      <c r="T28" s="51">
        <f>+IF(ISERR(S28/R28*100),"N/A",ROUND(S28/R28*100,2))</f>
        <v>100</v>
      </c>
      <c r="U28" s="50" t="s">
        <v>140</v>
      </c>
      <c r="V28" s="51">
        <f>+IF(ISERR(U28/S28*100),"N/A",ROUND(U28/S28*100,2))</f>
        <v>0</v>
      </c>
      <c r="W28" s="52">
        <f>+IF(ISERR(U28/R28*100),"N/A",ROUND(U28/R28*100,2))</f>
        <v>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2306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2331</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2266</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activeCell="AB18" sqref="AB18"/>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2344</v>
      </c>
      <c r="M4" s="269" t="s">
        <v>2343</v>
      </c>
      <c r="N4" s="269"/>
      <c r="O4" s="269"/>
      <c r="P4" s="269"/>
      <c r="Q4" s="270"/>
      <c r="R4" s="19"/>
      <c r="S4" s="271" t="s">
        <v>9</v>
      </c>
      <c r="T4" s="272"/>
      <c r="U4" s="272"/>
      <c r="V4" s="259" t="s">
        <v>2339</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2334</v>
      </c>
      <c r="K8" s="26" t="s">
        <v>2342</v>
      </c>
      <c r="L8" s="26" t="s">
        <v>2341</v>
      </c>
      <c r="M8" s="26" t="s">
        <v>2340</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52</v>
      </c>
      <c r="P21" s="237"/>
      <c r="Q21" s="238" t="s">
        <v>53</v>
      </c>
      <c r="R21" s="238"/>
      <c r="S21" s="34" t="s">
        <v>260</v>
      </c>
      <c r="T21" s="34" t="s">
        <v>79</v>
      </c>
      <c r="U21" s="34" t="s">
        <v>79</v>
      </c>
      <c r="V21" s="34">
        <f>+IF(ISERR(U21/T21*100),"N/A",ROUND(U21/T21*100,2))</f>
        <v>100</v>
      </c>
      <c r="W21" s="35">
        <f>+IF(ISERR(U21/S21*100),"N/A",ROUND(U21/S21*100,2))</f>
        <v>30</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260</v>
      </c>
      <c r="V22" s="34">
        <f>+IF(ISERR(U22/T22*100),"N/A",ROUND(U22/T22*100,2))</f>
        <v>100</v>
      </c>
      <c r="W22" s="35">
        <f>+IF(ISERR(U22/S22*100),"N/A",ROUND(U22/S22*100,2))</f>
        <v>33.33</v>
      </c>
    </row>
    <row r="23" spans="2:27" ht="56.25" customHeight="1" thickBot="1" x14ac:dyDescent="0.25">
      <c r="B23" s="235" t="s">
        <v>2274</v>
      </c>
      <c r="C23" s="236"/>
      <c r="D23" s="236"/>
      <c r="E23" s="236"/>
      <c r="F23" s="236"/>
      <c r="G23" s="236"/>
      <c r="H23" s="236"/>
      <c r="I23" s="236"/>
      <c r="J23" s="236"/>
      <c r="K23" s="236"/>
      <c r="L23" s="236"/>
      <c r="M23" s="237" t="s">
        <v>2273</v>
      </c>
      <c r="N23" s="237"/>
      <c r="O23" s="237" t="s">
        <v>2286</v>
      </c>
      <c r="P23" s="237"/>
      <c r="Q23" s="238" t="s">
        <v>69</v>
      </c>
      <c r="R23" s="238"/>
      <c r="S23" s="34" t="s">
        <v>269</v>
      </c>
      <c r="T23" s="34" t="s">
        <v>269</v>
      </c>
      <c r="U23" s="34" t="s">
        <v>269</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2339</v>
      </c>
      <c r="S27" s="44" t="s">
        <v>11</v>
      </c>
      <c r="T27" s="42"/>
      <c r="U27" s="44" t="s">
        <v>140</v>
      </c>
      <c r="V27" s="42"/>
      <c r="W27" s="45">
        <f>+IF(ISERR(U27/R27*100),"N/A",ROUND(U27/R27*100,2))</f>
        <v>0</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2339</v>
      </c>
      <c r="S28" s="50" t="s">
        <v>2338</v>
      </c>
      <c r="T28" s="51">
        <f>+IF(ISERR(S28/R28*100),"N/A",ROUND(S28/R28*100,2))</f>
        <v>100</v>
      </c>
      <c r="U28" s="50" t="s">
        <v>140</v>
      </c>
      <c r="V28" s="51">
        <f>+IF(ISERR(U28/S28*100),"N/A",ROUND(U28/S28*100,2))</f>
        <v>0</v>
      </c>
      <c r="W28" s="52">
        <f>+IF(ISERR(U28/R28*100),"N/A",ROUND(U28/R28*100,2))</f>
        <v>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2268</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2267</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2266</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247</v>
      </c>
      <c r="D4" s="266" t="s">
        <v>246</v>
      </c>
      <c r="E4" s="266"/>
      <c r="F4" s="266"/>
      <c r="G4" s="266"/>
      <c r="H4" s="267"/>
      <c r="I4" s="18"/>
      <c r="J4" s="268" t="s">
        <v>6</v>
      </c>
      <c r="K4" s="266"/>
      <c r="L4" s="17" t="s">
        <v>264</v>
      </c>
      <c r="M4" s="269" t="s">
        <v>263</v>
      </c>
      <c r="N4" s="269"/>
      <c r="O4" s="269"/>
      <c r="P4" s="269"/>
      <c r="Q4" s="270"/>
      <c r="R4" s="19"/>
      <c r="S4" s="271" t="s">
        <v>9</v>
      </c>
      <c r="T4" s="272"/>
      <c r="U4" s="272"/>
      <c r="V4" s="259" t="s">
        <v>253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257</v>
      </c>
      <c r="D6" s="255" t="s">
        <v>262</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242</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261</v>
      </c>
      <c r="C21" s="236"/>
      <c r="D21" s="236"/>
      <c r="E21" s="236"/>
      <c r="F21" s="236"/>
      <c r="G21" s="236"/>
      <c r="H21" s="236"/>
      <c r="I21" s="236"/>
      <c r="J21" s="236"/>
      <c r="K21" s="236"/>
      <c r="L21" s="236"/>
      <c r="M21" s="237" t="s">
        <v>257</v>
      </c>
      <c r="N21" s="237"/>
      <c r="O21" s="237" t="s">
        <v>52</v>
      </c>
      <c r="P21" s="237"/>
      <c r="Q21" s="238" t="s">
        <v>53</v>
      </c>
      <c r="R21" s="238"/>
      <c r="S21" s="34" t="s">
        <v>260</v>
      </c>
      <c r="T21" s="34" t="s">
        <v>54</v>
      </c>
      <c r="U21" s="34" t="s">
        <v>259</v>
      </c>
      <c r="V21" s="34">
        <f>+IF(ISERR(U21/T21*100),"N/A",ROUND(U21/T21*100,2))</f>
        <v>105</v>
      </c>
      <c r="W21" s="35">
        <f>+IF(ISERR(U21/S21*100),"N/A",ROUND(U21/S21*100,2))</f>
        <v>525</v>
      </c>
    </row>
    <row r="22" spans="2:27" ht="56.25" customHeight="1" thickBot="1" x14ac:dyDescent="0.25">
      <c r="B22" s="235" t="s">
        <v>258</v>
      </c>
      <c r="C22" s="236"/>
      <c r="D22" s="236"/>
      <c r="E22" s="236"/>
      <c r="F22" s="236"/>
      <c r="G22" s="236"/>
      <c r="H22" s="236"/>
      <c r="I22" s="236"/>
      <c r="J22" s="236"/>
      <c r="K22" s="236"/>
      <c r="L22" s="236"/>
      <c r="M22" s="237" t="s">
        <v>257</v>
      </c>
      <c r="N22" s="237"/>
      <c r="O22" s="237" t="s">
        <v>52</v>
      </c>
      <c r="P22" s="237"/>
      <c r="Q22" s="238" t="s">
        <v>53</v>
      </c>
      <c r="R22" s="238"/>
      <c r="S22" s="34" t="s">
        <v>256</v>
      </c>
      <c r="T22" s="34" t="s">
        <v>54</v>
      </c>
      <c r="U22" s="34" t="s">
        <v>255</v>
      </c>
      <c r="V22" s="34">
        <f>+IF(ISERR(U22/T22*100),"N/A",ROUND(U22/T22*100,2))</f>
        <v>135</v>
      </c>
      <c r="W22" s="35">
        <f>+IF(ISERR(U22/S22*100),"N/A",ROUND(U22/S22*100,2))</f>
        <v>22.5</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254</v>
      </c>
      <c r="F26" s="40"/>
      <c r="G26" s="40"/>
      <c r="H26" s="41"/>
      <c r="I26" s="41"/>
      <c r="J26" s="41"/>
      <c r="K26" s="41"/>
      <c r="L26" s="41"/>
      <c r="M26" s="41"/>
      <c r="N26" s="41"/>
      <c r="O26" s="41"/>
      <c r="P26" s="42"/>
      <c r="Q26" s="42"/>
      <c r="R26" s="43" t="s">
        <v>253</v>
      </c>
      <c r="S26" s="44" t="s">
        <v>11</v>
      </c>
      <c r="T26" s="42"/>
      <c r="U26" s="44" t="s">
        <v>251</v>
      </c>
      <c r="V26" s="42"/>
      <c r="W26" s="45">
        <f>+IF(ISERR(U26/R26*100),"N/A",ROUND(U26/R26*100,2))</f>
        <v>11.5</v>
      </c>
    </row>
    <row r="27" spans="2:27" ht="26.25" customHeight="1" thickBot="1" x14ac:dyDescent="0.25">
      <c r="B27" s="233" t="s">
        <v>74</v>
      </c>
      <c r="C27" s="234"/>
      <c r="D27" s="234"/>
      <c r="E27" s="46" t="s">
        <v>254</v>
      </c>
      <c r="F27" s="46"/>
      <c r="G27" s="46"/>
      <c r="H27" s="47"/>
      <c r="I27" s="47"/>
      <c r="J27" s="47"/>
      <c r="K27" s="47"/>
      <c r="L27" s="47"/>
      <c r="M27" s="47"/>
      <c r="N27" s="47"/>
      <c r="O27" s="47"/>
      <c r="P27" s="48"/>
      <c r="Q27" s="48"/>
      <c r="R27" s="49" t="s">
        <v>253</v>
      </c>
      <c r="S27" s="50" t="s">
        <v>252</v>
      </c>
      <c r="T27" s="51">
        <f>+IF(ISERR(S27/R27*100),"N/A",ROUND(S27/R27*100,2))</f>
        <v>100</v>
      </c>
      <c r="U27" s="50" t="s">
        <v>251</v>
      </c>
      <c r="V27" s="51">
        <f>+IF(ISERR(U27/S27*100),"N/A",ROUND(U27/S27*100,2))</f>
        <v>11.5</v>
      </c>
      <c r="W27" s="52">
        <f>+IF(ISERR(U27/R27*100),"N/A",ROUND(U27/R27*100,2))</f>
        <v>11.5</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250</v>
      </c>
      <c r="C29" s="214"/>
      <c r="D29" s="214"/>
      <c r="E29" s="214"/>
      <c r="F29" s="214"/>
      <c r="G29" s="214"/>
      <c r="H29" s="214"/>
      <c r="I29" s="214"/>
      <c r="J29" s="214"/>
      <c r="K29" s="214"/>
      <c r="L29" s="214"/>
      <c r="M29" s="214"/>
      <c r="N29" s="214"/>
      <c r="O29" s="214"/>
      <c r="P29" s="214"/>
      <c r="Q29" s="214"/>
      <c r="R29" s="214"/>
      <c r="S29" s="214"/>
      <c r="T29" s="214"/>
      <c r="U29" s="214"/>
      <c r="V29" s="214"/>
      <c r="W29" s="215"/>
    </row>
    <row r="30" spans="2:27" ht="1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249</v>
      </c>
      <c r="C31" s="214"/>
      <c r="D31" s="214"/>
      <c r="E31" s="214"/>
      <c r="F31" s="214"/>
      <c r="G31" s="214"/>
      <c r="H31" s="214"/>
      <c r="I31" s="214"/>
      <c r="J31" s="214"/>
      <c r="K31" s="214"/>
      <c r="L31" s="214"/>
      <c r="M31" s="214"/>
      <c r="N31" s="214"/>
      <c r="O31" s="214"/>
      <c r="P31" s="214"/>
      <c r="Q31" s="214"/>
      <c r="R31" s="214"/>
      <c r="S31" s="214"/>
      <c r="T31" s="214"/>
      <c r="U31" s="214"/>
      <c r="V31" s="214"/>
      <c r="W31" s="215"/>
    </row>
    <row r="32" spans="2:27" ht="42.7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248</v>
      </c>
      <c r="C33" s="214"/>
      <c r="D33" s="214"/>
      <c r="E33" s="214"/>
      <c r="F33" s="214"/>
      <c r="G33" s="214"/>
      <c r="H33" s="214"/>
      <c r="I33" s="214"/>
      <c r="J33" s="214"/>
      <c r="K33" s="214"/>
      <c r="L33" s="214"/>
      <c r="M33" s="214"/>
      <c r="N33" s="214"/>
      <c r="O33" s="214"/>
      <c r="P33" s="214"/>
      <c r="Q33" s="214"/>
      <c r="R33" s="214"/>
      <c r="S33" s="214"/>
      <c r="T33" s="214"/>
      <c r="U33" s="214"/>
      <c r="V33" s="214"/>
      <c r="W33" s="215"/>
    </row>
    <row r="34" spans="2:23" ht="37.5" customHeight="1"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247</v>
      </c>
      <c r="D4" s="266" t="s">
        <v>246</v>
      </c>
      <c r="E4" s="266"/>
      <c r="F4" s="266"/>
      <c r="G4" s="266"/>
      <c r="H4" s="267"/>
      <c r="I4" s="18"/>
      <c r="J4" s="268" t="s">
        <v>6</v>
      </c>
      <c r="K4" s="266"/>
      <c r="L4" s="17" t="s">
        <v>278</v>
      </c>
      <c r="M4" s="269" t="s">
        <v>277</v>
      </c>
      <c r="N4" s="269"/>
      <c r="O4" s="269"/>
      <c r="P4" s="269"/>
      <c r="Q4" s="270"/>
      <c r="R4" s="19"/>
      <c r="S4" s="271" t="s">
        <v>9</v>
      </c>
      <c r="T4" s="272"/>
      <c r="U4" s="272"/>
      <c r="V4" s="259" t="s">
        <v>270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274</v>
      </c>
      <c r="D6" s="255" t="s">
        <v>276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242</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275</v>
      </c>
      <c r="C21" s="236"/>
      <c r="D21" s="236"/>
      <c r="E21" s="236"/>
      <c r="F21" s="236"/>
      <c r="G21" s="236"/>
      <c r="H21" s="236"/>
      <c r="I21" s="236"/>
      <c r="J21" s="236"/>
      <c r="K21" s="236"/>
      <c r="L21" s="236"/>
      <c r="M21" s="237" t="s">
        <v>274</v>
      </c>
      <c r="N21" s="237"/>
      <c r="O21" s="237" t="s">
        <v>52</v>
      </c>
      <c r="P21" s="237"/>
      <c r="Q21" s="238" t="s">
        <v>53</v>
      </c>
      <c r="R21" s="238"/>
      <c r="S21" s="34" t="s">
        <v>273</v>
      </c>
      <c r="T21" s="34" t="s">
        <v>54</v>
      </c>
      <c r="U21" s="34" t="s">
        <v>272</v>
      </c>
      <c r="V21" s="34">
        <f>+IF(ISERR(U21/T21*100),"N/A",ROUND(U21/T21*100,2))</f>
        <v>135.71</v>
      </c>
      <c r="W21" s="35">
        <f>+IF(ISERR(U21/S21*100),"N/A",ROUND(U21/S21*100,2))</f>
        <v>969.36</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271</v>
      </c>
      <c r="F25" s="40"/>
      <c r="G25" s="40"/>
      <c r="H25" s="41"/>
      <c r="I25" s="41"/>
      <c r="J25" s="41"/>
      <c r="K25" s="41"/>
      <c r="L25" s="41"/>
      <c r="M25" s="41"/>
      <c r="N25" s="41"/>
      <c r="O25" s="41"/>
      <c r="P25" s="42"/>
      <c r="Q25" s="42"/>
      <c r="R25" s="43" t="s">
        <v>270</v>
      </c>
      <c r="S25" s="44" t="s">
        <v>11</v>
      </c>
      <c r="T25" s="42"/>
      <c r="U25" s="44" t="s">
        <v>268</v>
      </c>
      <c r="V25" s="42"/>
      <c r="W25" s="45">
        <f>+IF(ISERR(U25/R25*100),"N/A",ROUND(U25/R25*100,2))</f>
        <v>62</v>
      </c>
    </row>
    <row r="26" spans="2:27" ht="26.25" customHeight="1" thickBot="1" x14ac:dyDescent="0.25">
      <c r="B26" s="233" t="s">
        <v>74</v>
      </c>
      <c r="C26" s="234"/>
      <c r="D26" s="234"/>
      <c r="E26" s="46" t="s">
        <v>271</v>
      </c>
      <c r="F26" s="46"/>
      <c r="G26" s="46"/>
      <c r="H26" s="47"/>
      <c r="I26" s="47"/>
      <c r="J26" s="47"/>
      <c r="K26" s="47"/>
      <c r="L26" s="47"/>
      <c r="M26" s="47"/>
      <c r="N26" s="47"/>
      <c r="O26" s="47"/>
      <c r="P26" s="48"/>
      <c r="Q26" s="48"/>
      <c r="R26" s="49" t="s">
        <v>270</v>
      </c>
      <c r="S26" s="50" t="s">
        <v>269</v>
      </c>
      <c r="T26" s="51">
        <f>+IF(ISERR(S26/R26*100),"N/A",ROUND(S26/R26*100,2))</f>
        <v>100</v>
      </c>
      <c r="U26" s="50" t="s">
        <v>268</v>
      </c>
      <c r="V26" s="51">
        <f>+IF(ISERR(U26/S26*100),"N/A",ROUND(U26/S26*100,2))</f>
        <v>62</v>
      </c>
      <c r="W26" s="52">
        <f>+IF(ISERR(U26/R26*100),"N/A",ROUND(U26/R26*100,2))</f>
        <v>62</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267</v>
      </c>
      <c r="C28" s="214"/>
      <c r="D28" s="214"/>
      <c r="E28" s="214"/>
      <c r="F28" s="214"/>
      <c r="G28" s="214"/>
      <c r="H28" s="214"/>
      <c r="I28" s="214"/>
      <c r="J28" s="214"/>
      <c r="K28" s="214"/>
      <c r="L28" s="214"/>
      <c r="M28" s="214"/>
      <c r="N28" s="214"/>
      <c r="O28" s="214"/>
      <c r="P28" s="214"/>
      <c r="Q28" s="214"/>
      <c r="R28" s="214"/>
      <c r="S28" s="214"/>
      <c r="T28" s="214"/>
      <c r="U28" s="214"/>
      <c r="V28" s="214"/>
      <c r="W28" s="215"/>
    </row>
    <row r="29" spans="2:27" ht="63.7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266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22.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265</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294</v>
      </c>
      <c r="D4" s="266" t="s">
        <v>293</v>
      </c>
      <c r="E4" s="266"/>
      <c r="F4" s="266"/>
      <c r="G4" s="266"/>
      <c r="H4" s="267"/>
      <c r="I4" s="18"/>
      <c r="J4" s="268" t="s">
        <v>6</v>
      </c>
      <c r="K4" s="266"/>
      <c r="L4" s="17" t="s">
        <v>264</v>
      </c>
      <c r="M4" s="269" t="s">
        <v>263</v>
      </c>
      <c r="N4" s="269"/>
      <c r="O4" s="269"/>
      <c r="P4" s="269"/>
      <c r="Q4" s="270"/>
      <c r="R4" s="19"/>
      <c r="S4" s="271" t="s">
        <v>9</v>
      </c>
      <c r="T4" s="272"/>
      <c r="U4" s="272"/>
      <c r="V4" s="259" t="s">
        <v>253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285</v>
      </c>
      <c r="D6" s="255" t="s">
        <v>292</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291</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290</v>
      </c>
      <c r="C21" s="236"/>
      <c r="D21" s="236"/>
      <c r="E21" s="236"/>
      <c r="F21" s="236"/>
      <c r="G21" s="236"/>
      <c r="H21" s="236"/>
      <c r="I21" s="236"/>
      <c r="J21" s="236"/>
      <c r="K21" s="236"/>
      <c r="L21" s="236"/>
      <c r="M21" s="237" t="s">
        <v>285</v>
      </c>
      <c r="N21" s="237"/>
      <c r="O21" s="237" t="s">
        <v>52</v>
      </c>
      <c r="P21" s="237"/>
      <c r="Q21" s="238" t="s">
        <v>69</v>
      </c>
      <c r="R21" s="238"/>
      <c r="S21" s="34" t="s">
        <v>54</v>
      </c>
      <c r="T21" s="34" t="s">
        <v>54</v>
      </c>
      <c r="U21" s="34" t="s">
        <v>289</v>
      </c>
      <c r="V21" s="34">
        <f>+IF(ISERR(U21/T21*100),"N/A",ROUND(U21/T21*100,2))</f>
        <v>118</v>
      </c>
      <c r="W21" s="35">
        <f>+IF(ISERR(U21/S21*100),"N/A",ROUND(U21/S21*100,2))</f>
        <v>118</v>
      </c>
    </row>
    <row r="22" spans="2:27" ht="56.25" customHeight="1" x14ac:dyDescent="0.2">
      <c r="B22" s="235" t="s">
        <v>288</v>
      </c>
      <c r="C22" s="236"/>
      <c r="D22" s="236"/>
      <c r="E22" s="236"/>
      <c r="F22" s="236"/>
      <c r="G22" s="236"/>
      <c r="H22" s="236"/>
      <c r="I22" s="236"/>
      <c r="J22" s="236"/>
      <c r="K22" s="236"/>
      <c r="L22" s="236"/>
      <c r="M22" s="237" t="s">
        <v>285</v>
      </c>
      <c r="N22" s="237"/>
      <c r="O22" s="237" t="s">
        <v>52</v>
      </c>
      <c r="P22" s="237"/>
      <c r="Q22" s="238" t="s">
        <v>53</v>
      </c>
      <c r="R22" s="238"/>
      <c r="S22" s="34" t="s">
        <v>54</v>
      </c>
      <c r="T22" s="34" t="s">
        <v>54</v>
      </c>
      <c r="U22" s="34" t="s">
        <v>287</v>
      </c>
      <c r="V22" s="34">
        <f>+IF(ISERR(U22/T22*100),"N/A",ROUND(U22/T22*100,2))</f>
        <v>127</v>
      </c>
      <c r="W22" s="35">
        <f>+IF(ISERR(U22/S22*100),"N/A",ROUND(U22/S22*100,2))</f>
        <v>127</v>
      </c>
    </row>
    <row r="23" spans="2:27" ht="56.25" customHeight="1" thickBot="1" x14ac:dyDescent="0.25">
      <c r="B23" s="235" t="s">
        <v>286</v>
      </c>
      <c r="C23" s="236"/>
      <c r="D23" s="236"/>
      <c r="E23" s="236"/>
      <c r="F23" s="236"/>
      <c r="G23" s="236"/>
      <c r="H23" s="236"/>
      <c r="I23" s="236"/>
      <c r="J23" s="236"/>
      <c r="K23" s="236"/>
      <c r="L23" s="236"/>
      <c r="M23" s="237" t="s">
        <v>285</v>
      </c>
      <c r="N23" s="237"/>
      <c r="O23" s="237" t="s">
        <v>52</v>
      </c>
      <c r="P23" s="237"/>
      <c r="Q23" s="238" t="s">
        <v>53</v>
      </c>
      <c r="R23" s="238"/>
      <c r="S23" s="34" t="s">
        <v>54</v>
      </c>
      <c r="T23" s="34" t="s">
        <v>54</v>
      </c>
      <c r="U23" s="34" t="s">
        <v>284</v>
      </c>
      <c r="V23" s="34">
        <f>+IF(ISERR(U23/T23*100),"N/A",ROUND(U23/T23*100,2))</f>
        <v>120</v>
      </c>
      <c r="W23" s="35">
        <f>+IF(ISERR(U23/S23*100),"N/A",ROUND(U23/S23*100,2))</f>
        <v>120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283</v>
      </c>
      <c r="F27" s="40"/>
      <c r="G27" s="40"/>
      <c r="H27" s="41"/>
      <c r="I27" s="41"/>
      <c r="J27" s="41"/>
      <c r="K27" s="41"/>
      <c r="L27" s="41"/>
      <c r="M27" s="41"/>
      <c r="N27" s="41"/>
      <c r="O27" s="41"/>
      <c r="P27" s="42"/>
      <c r="Q27" s="42"/>
      <c r="R27" s="43" t="s">
        <v>253</v>
      </c>
      <c r="S27" s="44" t="s">
        <v>11</v>
      </c>
      <c r="T27" s="42"/>
      <c r="U27" s="44" t="s">
        <v>282</v>
      </c>
      <c r="V27" s="42"/>
      <c r="W27" s="45">
        <f>+IF(ISERR(U27/R27*100),"N/A",ROUND(U27/R27*100,2))</f>
        <v>30.5</v>
      </c>
    </row>
    <row r="28" spans="2:27" ht="26.25" customHeight="1" thickBot="1" x14ac:dyDescent="0.25">
      <c r="B28" s="233" t="s">
        <v>74</v>
      </c>
      <c r="C28" s="234"/>
      <c r="D28" s="234"/>
      <c r="E28" s="46" t="s">
        <v>283</v>
      </c>
      <c r="F28" s="46"/>
      <c r="G28" s="46"/>
      <c r="H28" s="47"/>
      <c r="I28" s="47"/>
      <c r="J28" s="47"/>
      <c r="K28" s="47"/>
      <c r="L28" s="47"/>
      <c r="M28" s="47"/>
      <c r="N28" s="47"/>
      <c r="O28" s="47"/>
      <c r="P28" s="48"/>
      <c r="Q28" s="48"/>
      <c r="R28" s="49" t="s">
        <v>282</v>
      </c>
      <c r="S28" s="50" t="s">
        <v>282</v>
      </c>
      <c r="T28" s="51">
        <f>+IF(ISERR(S28/R28*100),"N/A",ROUND(S28/R28*100,2))</f>
        <v>100</v>
      </c>
      <c r="U28" s="50" t="s">
        <v>282</v>
      </c>
      <c r="V28" s="51">
        <f>+IF(ISERR(U28/S28*100),"N/A",ROUND(U28/S28*100,2))</f>
        <v>100</v>
      </c>
      <c r="W28" s="52">
        <f>+IF(ISERR(U28/R28*100),"N/A",ROUND(U28/R28*100,2))</f>
        <v>100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281</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00.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280</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01.2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279</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333</v>
      </c>
      <c r="D4" s="266" t="s">
        <v>332</v>
      </c>
      <c r="E4" s="266"/>
      <c r="F4" s="266"/>
      <c r="G4" s="266"/>
      <c r="H4" s="267"/>
      <c r="I4" s="18"/>
      <c r="J4" s="268" t="s">
        <v>6</v>
      </c>
      <c r="K4" s="266"/>
      <c r="L4" s="17" t="s">
        <v>331</v>
      </c>
      <c r="M4" s="269" t="s">
        <v>330</v>
      </c>
      <c r="N4" s="269"/>
      <c r="O4" s="269"/>
      <c r="P4" s="269"/>
      <c r="Q4" s="270"/>
      <c r="R4" s="19"/>
      <c r="S4" s="271" t="s">
        <v>9</v>
      </c>
      <c r="T4" s="272"/>
      <c r="U4" s="272"/>
      <c r="V4" s="259" t="s">
        <v>329</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321</v>
      </c>
      <c r="D6" s="255" t="s">
        <v>328</v>
      </c>
      <c r="E6" s="255"/>
      <c r="F6" s="255"/>
      <c r="G6" s="255"/>
      <c r="H6" s="255"/>
      <c r="I6" s="22"/>
      <c r="J6" s="273" t="s">
        <v>15</v>
      </c>
      <c r="K6" s="273"/>
      <c r="L6" s="273" t="s">
        <v>16</v>
      </c>
      <c r="M6" s="273"/>
      <c r="N6" s="258" t="s">
        <v>11</v>
      </c>
      <c r="O6" s="258"/>
      <c r="P6" s="258"/>
      <c r="Q6" s="258"/>
      <c r="R6" s="258"/>
      <c r="S6" s="258"/>
      <c r="T6" s="258"/>
      <c r="U6" s="258"/>
      <c r="V6" s="258"/>
      <c r="W6" s="258"/>
    </row>
    <row r="7" spans="1:29" ht="42" customHeight="1" thickBot="1" x14ac:dyDescent="0.25">
      <c r="B7" s="23"/>
      <c r="C7" s="21" t="s">
        <v>319</v>
      </c>
      <c r="D7" s="257" t="s">
        <v>327</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318</v>
      </c>
      <c r="D8" s="257" t="s">
        <v>326</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30" customHeight="1" x14ac:dyDescent="0.2">
      <c r="B9" s="23"/>
      <c r="C9" s="21" t="s">
        <v>316</v>
      </c>
      <c r="D9" s="257" t="s">
        <v>325</v>
      </c>
      <c r="E9" s="257"/>
      <c r="F9" s="257"/>
      <c r="G9" s="257"/>
      <c r="H9" s="257"/>
      <c r="I9" s="257" t="s">
        <v>11</v>
      </c>
      <c r="J9" s="257"/>
      <c r="K9" s="257"/>
      <c r="L9" s="257"/>
      <c r="M9" s="257"/>
      <c r="N9" s="257"/>
      <c r="O9" s="257"/>
      <c r="P9" s="257"/>
      <c r="Q9" s="257"/>
      <c r="R9" s="257"/>
      <c r="S9" s="257"/>
      <c r="T9" s="257"/>
      <c r="U9" s="257"/>
      <c r="V9" s="257"/>
      <c r="W9" s="258"/>
    </row>
    <row r="10" spans="1:29" ht="30" customHeight="1" x14ac:dyDescent="0.2">
      <c r="B10" s="23"/>
      <c r="C10" s="21" t="s">
        <v>312</v>
      </c>
      <c r="D10" s="257" t="s">
        <v>324</v>
      </c>
      <c r="E10" s="257"/>
      <c r="F10" s="257"/>
      <c r="G10" s="257"/>
      <c r="H10" s="257"/>
      <c r="I10" s="258" t="s">
        <v>11</v>
      </c>
      <c r="J10" s="258"/>
      <c r="K10" s="258"/>
      <c r="L10" s="258"/>
      <c r="M10" s="258"/>
      <c r="N10" s="258"/>
      <c r="O10" s="258"/>
      <c r="P10" s="258"/>
      <c r="Q10" s="258"/>
      <c r="R10" s="258"/>
      <c r="S10" s="258"/>
      <c r="T10" s="258"/>
      <c r="U10" s="258"/>
      <c r="V10" s="258"/>
      <c r="W10" s="258"/>
    </row>
    <row r="11" spans="1:29" ht="25.5" customHeight="1" thickBot="1" x14ac:dyDescent="0.25">
      <c r="B11" s="23"/>
      <c r="C11" s="258" t="s">
        <v>11</v>
      </c>
      <c r="D11" s="258"/>
      <c r="E11" s="258"/>
      <c r="F11" s="258"/>
      <c r="G11" s="258"/>
      <c r="H11" s="258"/>
      <c r="I11" s="258"/>
      <c r="J11" s="258"/>
      <c r="K11" s="258"/>
      <c r="L11" s="258"/>
      <c r="M11" s="258"/>
      <c r="N11" s="258"/>
      <c r="O11" s="258"/>
      <c r="P11" s="258"/>
      <c r="Q11" s="258"/>
      <c r="R11" s="258"/>
      <c r="S11" s="258"/>
      <c r="T11" s="258"/>
      <c r="U11" s="258"/>
      <c r="V11" s="258"/>
      <c r="W11" s="258"/>
    </row>
    <row r="12" spans="1:29" ht="66.75" customHeight="1" thickTop="1" thickBot="1" x14ac:dyDescent="0.25">
      <c r="B12" s="27" t="s">
        <v>25</v>
      </c>
      <c r="C12" s="259" t="s">
        <v>11</v>
      </c>
      <c r="D12" s="259"/>
      <c r="E12" s="259"/>
      <c r="F12" s="259"/>
      <c r="G12" s="259"/>
      <c r="H12" s="259"/>
      <c r="I12" s="259"/>
      <c r="J12" s="259"/>
      <c r="K12" s="259"/>
      <c r="L12" s="259"/>
      <c r="M12" s="259"/>
      <c r="N12" s="259"/>
      <c r="O12" s="259"/>
      <c r="P12" s="259"/>
      <c r="Q12" s="259"/>
      <c r="R12" s="259"/>
      <c r="S12" s="259"/>
      <c r="T12" s="259"/>
      <c r="U12" s="259"/>
      <c r="V12" s="259"/>
      <c r="W12" s="260"/>
    </row>
    <row r="13" spans="1:29" ht="9" customHeight="1" thickTop="1" thickBot="1" x14ac:dyDescent="0.25"/>
    <row r="14" spans="1:29" ht="21.75" customHeight="1" thickTop="1" thickBot="1" x14ac:dyDescent="0.25">
      <c r="B14" s="11" t="s">
        <v>27</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261" t="s">
        <v>28</v>
      </c>
      <c r="C15" s="262"/>
      <c r="D15" s="262"/>
      <c r="E15" s="262"/>
      <c r="F15" s="262"/>
      <c r="G15" s="262"/>
      <c r="H15" s="262"/>
      <c r="I15" s="262"/>
      <c r="J15" s="28"/>
      <c r="K15" s="262" t="s">
        <v>29</v>
      </c>
      <c r="L15" s="262"/>
      <c r="M15" s="262"/>
      <c r="N15" s="262"/>
      <c r="O15" s="262"/>
      <c r="P15" s="262"/>
      <c r="Q15" s="262"/>
      <c r="R15" s="29"/>
      <c r="S15" s="262" t="s">
        <v>30</v>
      </c>
      <c r="T15" s="262"/>
      <c r="U15" s="262"/>
      <c r="V15" s="262"/>
      <c r="W15" s="263"/>
    </row>
    <row r="16" spans="1:29" ht="69" customHeight="1" x14ac:dyDescent="0.2">
      <c r="B16" s="20" t="s">
        <v>31</v>
      </c>
      <c r="C16" s="255" t="s">
        <v>11</v>
      </c>
      <c r="D16" s="255"/>
      <c r="E16" s="255"/>
      <c r="F16" s="255"/>
      <c r="G16" s="255"/>
      <c r="H16" s="255"/>
      <c r="I16" s="255"/>
      <c r="J16" s="30"/>
      <c r="K16" s="30" t="s">
        <v>32</v>
      </c>
      <c r="L16" s="255" t="s">
        <v>11</v>
      </c>
      <c r="M16" s="255"/>
      <c r="N16" s="255"/>
      <c r="O16" s="255"/>
      <c r="P16" s="255"/>
      <c r="Q16" s="255"/>
      <c r="R16" s="22"/>
      <c r="S16" s="30" t="s">
        <v>33</v>
      </c>
      <c r="T16" s="256" t="s">
        <v>323</v>
      </c>
      <c r="U16" s="256"/>
      <c r="V16" s="256"/>
      <c r="W16" s="256"/>
    </row>
    <row r="17" spans="2:27" ht="86.25" customHeight="1" x14ac:dyDescent="0.2">
      <c r="B17" s="20" t="s">
        <v>35</v>
      </c>
      <c r="C17" s="255" t="s">
        <v>11</v>
      </c>
      <c r="D17" s="255"/>
      <c r="E17" s="255"/>
      <c r="F17" s="255"/>
      <c r="G17" s="255"/>
      <c r="H17" s="255"/>
      <c r="I17" s="255"/>
      <c r="J17" s="30"/>
      <c r="K17" s="30" t="s">
        <v>35</v>
      </c>
      <c r="L17" s="255" t="s">
        <v>11</v>
      </c>
      <c r="M17" s="255"/>
      <c r="N17" s="255"/>
      <c r="O17" s="255"/>
      <c r="P17" s="255"/>
      <c r="Q17" s="255"/>
      <c r="R17" s="22"/>
      <c r="S17" s="30" t="s">
        <v>36</v>
      </c>
      <c r="T17" s="256" t="s">
        <v>11</v>
      </c>
      <c r="U17" s="256"/>
      <c r="V17" s="256"/>
      <c r="W17" s="256"/>
    </row>
    <row r="18" spans="2:27" ht="25.5" customHeight="1" thickBot="1" x14ac:dyDescent="0.25">
      <c r="B18" s="31" t="s">
        <v>37</v>
      </c>
      <c r="C18" s="239" t="s">
        <v>11</v>
      </c>
      <c r="D18" s="239"/>
      <c r="E18" s="239"/>
      <c r="F18" s="239"/>
      <c r="G18" s="239"/>
      <c r="H18" s="239"/>
      <c r="I18" s="239"/>
      <c r="J18" s="239"/>
      <c r="K18" s="239"/>
      <c r="L18" s="239"/>
      <c r="M18" s="239"/>
      <c r="N18" s="239"/>
      <c r="O18" s="239"/>
      <c r="P18" s="239"/>
      <c r="Q18" s="239"/>
      <c r="R18" s="239"/>
      <c r="S18" s="239"/>
      <c r="T18" s="239"/>
      <c r="U18" s="239"/>
      <c r="V18" s="239"/>
      <c r="W18" s="240"/>
    </row>
    <row r="19" spans="2:27" ht="21.75" customHeight="1" thickTop="1" thickBot="1" x14ac:dyDescent="0.25">
      <c r="B19" s="11" t="s">
        <v>38</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241" t="s">
        <v>39</v>
      </c>
      <c r="C20" s="242"/>
      <c r="D20" s="242"/>
      <c r="E20" s="242"/>
      <c r="F20" s="242"/>
      <c r="G20" s="242"/>
      <c r="H20" s="242"/>
      <c r="I20" s="242"/>
      <c r="J20" s="242"/>
      <c r="K20" s="242"/>
      <c r="L20" s="242"/>
      <c r="M20" s="242"/>
      <c r="N20" s="242"/>
      <c r="O20" s="242"/>
      <c r="P20" s="242"/>
      <c r="Q20" s="242"/>
      <c r="R20" s="242"/>
      <c r="S20" s="242"/>
      <c r="T20" s="243"/>
      <c r="U20" s="229" t="s">
        <v>40</v>
      </c>
      <c r="V20" s="228"/>
      <c r="W20" s="230"/>
    </row>
    <row r="21" spans="2:27" ht="14.25" customHeight="1" x14ac:dyDescent="0.2">
      <c r="B21" s="244" t="s">
        <v>41</v>
      </c>
      <c r="C21" s="245"/>
      <c r="D21" s="245"/>
      <c r="E21" s="245"/>
      <c r="F21" s="245"/>
      <c r="G21" s="245"/>
      <c r="H21" s="245"/>
      <c r="I21" s="245"/>
      <c r="J21" s="245"/>
      <c r="K21" s="245"/>
      <c r="L21" s="245"/>
      <c r="M21" s="245" t="s">
        <v>42</v>
      </c>
      <c r="N21" s="245"/>
      <c r="O21" s="245" t="s">
        <v>43</v>
      </c>
      <c r="P21" s="245"/>
      <c r="Q21" s="245" t="s">
        <v>44</v>
      </c>
      <c r="R21" s="245"/>
      <c r="S21" s="245" t="s">
        <v>45</v>
      </c>
      <c r="T21" s="248" t="s">
        <v>46</v>
      </c>
      <c r="U21" s="250" t="s">
        <v>47</v>
      </c>
      <c r="V21" s="252" t="s">
        <v>48</v>
      </c>
      <c r="W21" s="253" t="s">
        <v>49</v>
      </c>
    </row>
    <row r="22" spans="2:27" ht="27" customHeight="1" thickBot="1" x14ac:dyDescent="0.25">
      <c r="B22" s="246"/>
      <c r="C22" s="247"/>
      <c r="D22" s="247"/>
      <c r="E22" s="247"/>
      <c r="F22" s="247"/>
      <c r="G22" s="247"/>
      <c r="H22" s="247"/>
      <c r="I22" s="247"/>
      <c r="J22" s="247"/>
      <c r="K22" s="247"/>
      <c r="L22" s="247"/>
      <c r="M22" s="247"/>
      <c r="N22" s="247"/>
      <c r="O22" s="247"/>
      <c r="P22" s="247"/>
      <c r="Q22" s="247"/>
      <c r="R22" s="247"/>
      <c r="S22" s="247"/>
      <c r="T22" s="249"/>
      <c r="U22" s="251"/>
      <c r="V22" s="247"/>
      <c r="W22" s="254"/>
      <c r="Z22" s="33" t="s">
        <v>11</v>
      </c>
      <c r="AA22" s="33" t="s">
        <v>50</v>
      </c>
    </row>
    <row r="23" spans="2:27" ht="56.25" customHeight="1" x14ac:dyDescent="0.2">
      <c r="B23" s="235" t="s">
        <v>315</v>
      </c>
      <c r="C23" s="236"/>
      <c r="D23" s="236"/>
      <c r="E23" s="236"/>
      <c r="F23" s="236"/>
      <c r="G23" s="236"/>
      <c r="H23" s="236"/>
      <c r="I23" s="236"/>
      <c r="J23" s="236"/>
      <c r="K23" s="236"/>
      <c r="L23" s="236"/>
      <c r="M23" s="237" t="s">
        <v>321</v>
      </c>
      <c r="N23" s="237"/>
      <c r="O23" s="237" t="s">
        <v>52</v>
      </c>
      <c r="P23" s="237"/>
      <c r="Q23" s="238" t="s">
        <v>53</v>
      </c>
      <c r="R23" s="238"/>
      <c r="S23" s="34" t="s">
        <v>54</v>
      </c>
      <c r="T23" s="34" t="s">
        <v>311</v>
      </c>
      <c r="U23" s="34" t="s">
        <v>311</v>
      </c>
      <c r="V23" s="34">
        <f t="shared" ref="V23:V31" si="0">+IF(ISERR(U23/T23*100),"N/A",ROUND(U23/T23*100,2))</f>
        <v>100</v>
      </c>
      <c r="W23" s="35">
        <f t="shared" ref="W23:W31" si="1">+IF(ISERR(U23/S23*100),"N/A",ROUND(U23/S23*100,2))</f>
        <v>30</v>
      </c>
    </row>
    <row r="24" spans="2:27" ht="56.25" customHeight="1" x14ac:dyDescent="0.2">
      <c r="B24" s="235" t="s">
        <v>322</v>
      </c>
      <c r="C24" s="236"/>
      <c r="D24" s="236"/>
      <c r="E24" s="236"/>
      <c r="F24" s="236"/>
      <c r="G24" s="236"/>
      <c r="H24" s="236"/>
      <c r="I24" s="236"/>
      <c r="J24" s="236"/>
      <c r="K24" s="236"/>
      <c r="L24" s="236"/>
      <c r="M24" s="237" t="s">
        <v>321</v>
      </c>
      <c r="N24" s="237"/>
      <c r="O24" s="237" t="s">
        <v>52</v>
      </c>
      <c r="P24" s="237"/>
      <c r="Q24" s="238" t="s">
        <v>53</v>
      </c>
      <c r="R24" s="238"/>
      <c r="S24" s="34" t="s">
        <v>54</v>
      </c>
      <c r="T24" s="34" t="s">
        <v>311</v>
      </c>
      <c r="U24" s="34" t="s">
        <v>311</v>
      </c>
      <c r="V24" s="34">
        <f t="shared" si="0"/>
        <v>100</v>
      </c>
      <c r="W24" s="35">
        <f t="shared" si="1"/>
        <v>30</v>
      </c>
    </row>
    <row r="25" spans="2:27" ht="56.25" customHeight="1" x14ac:dyDescent="0.2">
      <c r="B25" s="235" t="s">
        <v>315</v>
      </c>
      <c r="C25" s="236"/>
      <c r="D25" s="236"/>
      <c r="E25" s="236"/>
      <c r="F25" s="236"/>
      <c r="G25" s="236"/>
      <c r="H25" s="236"/>
      <c r="I25" s="236"/>
      <c r="J25" s="236"/>
      <c r="K25" s="236"/>
      <c r="L25" s="236"/>
      <c r="M25" s="237" t="s">
        <v>319</v>
      </c>
      <c r="N25" s="237"/>
      <c r="O25" s="237" t="s">
        <v>52</v>
      </c>
      <c r="P25" s="237"/>
      <c r="Q25" s="238" t="s">
        <v>53</v>
      </c>
      <c r="R25" s="238"/>
      <c r="S25" s="34" t="s">
        <v>54</v>
      </c>
      <c r="T25" s="34" t="s">
        <v>311</v>
      </c>
      <c r="U25" s="34" t="s">
        <v>311</v>
      </c>
      <c r="V25" s="34">
        <f t="shared" si="0"/>
        <v>100</v>
      </c>
      <c r="W25" s="35">
        <f t="shared" si="1"/>
        <v>30</v>
      </c>
    </row>
    <row r="26" spans="2:27" ht="56.25" customHeight="1" x14ac:dyDescent="0.2">
      <c r="B26" s="235" t="s">
        <v>320</v>
      </c>
      <c r="C26" s="236"/>
      <c r="D26" s="236"/>
      <c r="E26" s="236"/>
      <c r="F26" s="236"/>
      <c r="G26" s="236"/>
      <c r="H26" s="236"/>
      <c r="I26" s="236"/>
      <c r="J26" s="236"/>
      <c r="K26" s="236"/>
      <c r="L26" s="236"/>
      <c r="M26" s="237" t="s">
        <v>319</v>
      </c>
      <c r="N26" s="237"/>
      <c r="O26" s="237" t="s">
        <v>52</v>
      </c>
      <c r="P26" s="237"/>
      <c r="Q26" s="238" t="s">
        <v>53</v>
      </c>
      <c r="R26" s="238"/>
      <c r="S26" s="34" t="s">
        <v>54</v>
      </c>
      <c r="T26" s="34" t="s">
        <v>311</v>
      </c>
      <c r="U26" s="34" t="s">
        <v>311</v>
      </c>
      <c r="V26" s="34">
        <f t="shared" si="0"/>
        <v>100</v>
      </c>
      <c r="W26" s="35">
        <f t="shared" si="1"/>
        <v>30</v>
      </c>
    </row>
    <row r="27" spans="2:27" ht="56.25" customHeight="1" x14ac:dyDescent="0.2">
      <c r="B27" s="235" t="s">
        <v>315</v>
      </c>
      <c r="C27" s="236"/>
      <c r="D27" s="236"/>
      <c r="E27" s="236"/>
      <c r="F27" s="236"/>
      <c r="G27" s="236"/>
      <c r="H27" s="236"/>
      <c r="I27" s="236"/>
      <c r="J27" s="236"/>
      <c r="K27" s="236"/>
      <c r="L27" s="236"/>
      <c r="M27" s="237" t="s">
        <v>318</v>
      </c>
      <c r="N27" s="237"/>
      <c r="O27" s="237" t="s">
        <v>52</v>
      </c>
      <c r="P27" s="237"/>
      <c r="Q27" s="238" t="s">
        <v>53</v>
      </c>
      <c r="R27" s="238"/>
      <c r="S27" s="34" t="s">
        <v>54</v>
      </c>
      <c r="T27" s="34" t="s">
        <v>311</v>
      </c>
      <c r="U27" s="34" t="s">
        <v>311</v>
      </c>
      <c r="V27" s="34">
        <f t="shared" si="0"/>
        <v>100</v>
      </c>
      <c r="W27" s="35">
        <f t="shared" si="1"/>
        <v>30</v>
      </c>
    </row>
    <row r="28" spans="2:27" ht="56.25" customHeight="1" x14ac:dyDescent="0.2">
      <c r="B28" s="235" t="s">
        <v>317</v>
      </c>
      <c r="C28" s="236"/>
      <c r="D28" s="236"/>
      <c r="E28" s="236"/>
      <c r="F28" s="236"/>
      <c r="G28" s="236"/>
      <c r="H28" s="236"/>
      <c r="I28" s="236"/>
      <c r="J28" s="236"/>
      <c r="K28" s="236"/>
      <c r="L28" s="236"/>
      <c r="M28" s="237" t="s">
        <v>316</v>
      </c>
      <c r="N28" s="237"/>
      <c r="O28" s="237" t="s">
        <v>52</v>
      </c>
      <c r="P28" s="237"/>
      <c r="Q28" s="238" t="s">
        <v>53</v>
      </c>
      <c r="R28" s="238"/>
      <c r="S28" s="34" t="s">
        <v>54</v>
      </c>
      <c r="T28" s="34" t="s">
        <v>311</v>
      </c>
      <c r="U28" s="34" t="s">
        <v>311</v>
      </c>
      <c r="V28" s="34">
        <f t="shared" si="0"/>
        <v>100</v>
      </c>
      <c r="W28" s="35">
        <f t="shared" si="1"/>
        <v>30</v>
      </c>
    </row>
    <row r="29" spans="2:27" ht="56.25" customHeight="1" x14ac:dyDescent="0.2">
      <c r="B29" s="235" t="s">
        <v>315</v>
      </c>
      <c r="C29" s="236"/>
      <c r="D29" s="236"/>
      <c r="E29" s="236"/>
      <c r="F29" s="236"/>
      <c r="G29" s="236"/>
      <c r="H29" s="236"/>
      <c r="I29" s="236"/>
      <c r="J29" s="236"/>
      <c r="K29" s="236"/>
      <c r="L29" s="236"/>
      <c r="M29" s="237" t="s">
        <v>312</v>
      </c>
      <c r="N29" s="237"/>
      <c r="O29" s="237" t="s">
        <v>52</v>
      </c>
      <c r="P29" s="237"/>
      <c r="Q29" s="238" t="s">
        <v>53</v>
      </c>
      <c r="R29" s="238"/>
      <c r="S29" s="34" t="s">
        <v>54</v>
      </c>
      <c r="T29" s="34" t="s">
        <v>311</v>
      </c>
      <c r="U29" s="34" t="s">
        <v>311</v>
      </c>
      <c r="V29" s="34">
        <f t="shared" si="0"/>
        <v>100</v>
      </c>
      <c r="W29" s="35">
        <f t="shared" si="1"/>
        <v>30</v>
      </c>
    </row>
    <row r="30" spans="2:27" ht="56.25" customHeight="1" x14ac:dyDescent="0.2">
      <c r="B30" s="235" t="s">
        <v>314</v>
      </c>
      <c r="C30" s="236"/>
      <c r="D30" s="236"/>
      <c r="E30" s="236"/>
      <c r="F30" s="236"/>
      <c r="G30" s="236"/>
      <c r="H30" s="236"/>
      <c r="I30" s="236"/>
      <c r="J30" s="236"/>
      <c r="K30" s="236"/>
      <c r="L30" s="236"/>
      <c r="M30" s="237" t="s">
        <v>312</v>
      </c>
      <c r="N30" s="237"/>
      <c r="O30" s="237" t="s">
        <v>52</v>
      </c>
      <c r="P30" s="237"/>
      <c r="Q30" s="238" t="s">
        <v>53</v>
      </c>
      <c r="R30" s="238"/>
      <c r="S30" s="34" t="s">
        <v>54</v>
      </c>
      <c r="T30" s="34" t="s">
        <v>311</v>
      </c>
      <c r="U30" s="34" t="s">
        <v>311</v>
      </c>
      <c r="V30" s="34">
        <f t="shared" si="0"/>
        <v>100</v>
      </c>
      <c r="W30" s="35">
        <f t="shared" si="1"/>
        <v>30</v>
      </c>
    </row>
    <row r="31" spans="2:27" ht="56.25" customHeight="1" thickBot="1" x14ac:dyDescent="0.25">
      <c r="B31" s="235" t="s">
        <v>313</v>
      </c>
      <c r="C31" s="236"/>
      <c r="D31" s="236"/>
      <c r="E31" s="236"/>
      <c r="F31" s="236"/>
      <c r="G31" s="236"/>
      <c r="H31" s="236"/>
      <c r="I31" s="236"/>
      <c r="J31" s="236"/>
      <c r="K31" s="236"/>
      <c r="L31" s="236"/>
      <c r="M31" s="237" t="s">
        <v>312</v>
      </c>
      <c r="N31" s="237"/>
      <c r="O31" s="237" t="s">
        <v>52</v>
      </c>
      <c r="P31" s="237"/>
      <c r="Q31" s="238" t="s">
        <v>53</v>
      </c>
      <c r="R31" s="238"/>
      <c r="S31" s="34" t="s">
        <v>54</v>
      </c>
      <c r="T31" s="34" t="s">
        <v>311</v>
      </c>
      <c r="U31" s="34" t="s">
        <v>311</v>
      </c>
      <c r="V31" s="34">
        <f t="shared" si="0"/>
        <v>100</v>
      </c>
      <c r="W31" s="35">
        <f t="shared" si="1"/>
        <v>30</v>
      </c>
    </row>
    <row r="32" spans="2:27" ht="21.75" customHeight="1" thickTop="1" thickBot="1" x14ac:dyDescent="0.25">
      <c r="B32" s="11" t="s">
        <v>64</v>
      </c>
      <c r="C32" s="12"/>
      <c r="D32" s="12"/>
      <c r="E32" s="12"/>
      <c r="F32" s="12"/>
      <c r="G32" s="12"/>
      <c r="H32" s="13"/>
      <c r="I32" s="13"/>
      <c r="J32" s="13"/>
      <c r="K32" s="13"/>
      <c r="L32" s="13"/>
      <c r="M32" s="13"/>
      <c r="N32" s="13"/>
      <c r="O32" s="13"/>
      <c r="P32" s="13"/>
      <c r="Q32" s="13"/>
      <c r="R32" s="13"/>
      <c r="S32" s="13"/>
      <c r="T32" s="13"/>
      <c r="U32" s="13"/>
      <c r="V32" s="13"/>
      <c r="W32" s="14"/>
      <c r="X32" s="36"/>
    </row>
    <row r="33" spans="2:25" ht="29.25" customHeight="1" thickTop="1" thickBot="1" x14ac:dyDescent="0.25">
      <c r="B33" s="222" t="s">
        <v>2346</v>
      </c>
      <c r="C33" s="223"/>
      <c r="D33" s="223"/>
      <c r="E33" s="223"/>
      <c r="F33" s="223"/>
      <c r="G33" s="223"/>
      <c r="H33" s="223"/>
      <c r="I33" s="223"/>
      <c r="J33" s="223"/>
      <c r="K33" s="223"/>
      <c r="L33" s="223"/>
      <c r="M33" s="223"/>
      <c r="N33" s="223"/>
      <c r="O33" s="223"/>
      <c r="P33" s="223"/>
      <c r="Q33" s="224"/>
      <c r="R33" s="37" t="s">
        <v>45</v>
      </c>
      <c r="S33" s="228" t="s">
        <v>46</v>
      </c>
      <c r="T33" s="228"/>
      <c r="U33" s="38" t="s">
        <v>65</v>
      </c>
      <c r="V33" s="229" t="s">
        <v>66</v>
      </c>
      <c r="W33" s="230"/>
    </row>
    <row r="34" spans="2:25" ht="30.75" customHeight="1" thickBot="1" x14ac:dyDescent="0.25">
      <c r="B34" s="225"/>
      <c r="C34" s="226"/>
      <c r="D34" s="226"/>
      <c r="E34" s="226"/>
      <c r="F34" s="226"/>
      <c r="G34" s="226"/>
      <c r="H34" s="226"/>
      <c r="I34" s="226"/>
      <c r="J34" s="226"/>
      <c r="K34" s="226"/>
      <c r="L34" s="226"/>
      <c r="M34" s="226"/>
      <c r="N34" s="226"/>
      <c r="O34" s="226"/>
      <c r="P34" s="226"/>
      <c r="Q34" s="227"/>
      <c r="R34" s="39" t="s">
        <v>67</v>
      </c>
      <c r="S34" s="39" t="s">
        <v>67</v>
      </c>
      <c r="T34" s="39" t="s">
        <v>52</v>
      </c>
      <c r="U34" s="39" t="s">
        <v>67</v>
      </c>
      <c r="V34" s="39" t="s">
        <v>68</v>
      </c>
      <c r="W34" s="32" t="s">
        <v>69</v>
      </c>
      <c r="Y34" s="36"/>
    </row>
    <row r="35" spans="2:25" ht="23.25" customHeight="1" thickBot="1" x14ac:dyDescent="0.25">
      <c r="B35" s="231" t="s">
        <v>70</v>
      </c>
      <c r="C35" s="232"/>
      <c r="D35" s="232"/>
      <c r="E35" s="40" t="s">
        <v>309</v>
      </c>
      <c r="F35" s="40"/>
      <c r="G35" s="40"/>
      <c r="H35" s="41"/>
      <c r="I35" s="41"/>
      <c r="J35" s="41"/>
      <c r="K35" s="41"/>
      <c r="L35" s="41"/>
      <c r="M35" s="41"/>
      <c r="N35" s="41"/>
      <c r="O35" s="41"/>
      <c r="P35" s="42"/>
      <c r="Q35" s="42"/>
      <c r="R35" s="43" t="s">
        <v>310</v>
      </c>
      <c r="S35" s="44" t="s">
        <v>11</v>
      </c>
      <c r="T35" s="42"/>
      <c r="U35" s="44" t="s">
        <v>140</v>
      </c>
      <c r="V35" s="42"/>
      <c r="W35" s="45">
        <f t="shared" ref="W35:W44" si="2">+IF(ISERR(U35/R35*100),"N/A",ROUND(U35/R35*100,2))</f>
        <v>0</v>
      </c>
    </row>
    <row r="36" spans="2:25" ht="26.25" customHeight="1" x14ac:dyDescent="0.2">
      <c r="B36" s="233" t="s">
        <v>74</v>
      </c>
      <c r="C36" s="234"/>
      <c r="D36" s="234"/>
      <c r="E36" s="46" t="s">
        <v>309</v>
      </c>
      <c r="F36" s="46"/>
      <c r="G36" s="46"/>
      <c r="H36" s="47"/>
      <c r="I36" s="47"/>
      <c r="J36" s="47"/>
      <c r="K36" s="47"/>
      <c r="L36" s="47"/>
      <c r="M36" s="47"/>
      <c r="N36" s="47"/>
      <c r="O36" s="47"/>
      <c r="P36" s="48"/>
      <c r="Q36" s="48"/>
      <c r="R36" s="49" t="s">
        <v>140</v>
      </c>
      <c r="S36" s="50" t="s">
        <v>140</v>
      </c>
      <c r="T36" s="51" t="str">
        <f>+IF(ISERR(S36/R36*100),"N/A",ROUND(S36/R36*100,2))</f>
        <v>N/A</v>
      </c>
      <c r="U36" s="50" t="s">
        <v>140</v>
      </c>
      <c r="V36" s="51" t="str">
        <f>+IF(ISERR(U36/S36*100),"N/A",ROUND(U36/S36*100,2))</f>
        <v>N/A</v>
      </c>
      <c r="W36" s="52" t="str">
        <f t="shared" si="2"/>
        <v>N/A</v>
      </c>
    </row>
    <row r="37" spans="2:25" ht="23.25" customHeight="1" thickBot="1" x14ac:dyDescent="0.25">
      <c r="B37" s="231" t="s">
        <v>70</v>
      </c>
      <c r="C37" s="232"/>
      <c r="D37" s="232"/>
      <c r="E37" s="40" t="s">
        <v>307</v>
      </c>
      <c r="F37" s="40"/>
      <c r="G37" s="40"/>
      <c r="H37" s="41"/>
      <c r="I37" s="41"/>
      <c r="J37" s="41"/>
      <c r="K37" s="41"/>
      <c r="L37" s="41"/>
      <c r="M37" s="41"/>
      <c r="N37" s="41"/>
      <c r="O37" s="41"/>
      <c r="P37" s="42"/>
      <c r="Q37" s="42"/>
      <c r="R37" s="43" t="s">
        <v>308</v>
      </c>
      <c r="S37" s="44" t="s">
        <v>11</v>
      </c>
      <c r="T37" s="42"/>
      <c r="U37" s="44" t="s">
        <v>306</v>
      </c>
      <c r="V37" s="42"/>
      <c r="W37" s="45">
        <f t="shared" si="2"/>
        <v>108.46</v>
      </c>
    </row>
    <row r="38" spans="2:25" ht="26.25" customHeight="1" x14ac:dyDescent="0.2">
      <c r="B38" s="233" t="s">
        <v>74</v>
      </c>
      <c r="C38" s="234"/>
      <c r="D38" s="234"/>
      <c r="E38" s="46" t="s">
        <v>307</v>
      </c>
      <c r="F38" s="46"/>
      <c r="G38" s="46"/>
      <c r="H38" s="47"/>
      <c r="I38" s="47"/>
      <c r="J38" s="47"/>
      <c r="K38" s="47"/>
      <c r="L38" s="47"/>
      <c r="M38" s="47"/>
      <c r="N38" s="47"/>
      <c r="O38" s="47"/>
      <c r="P38" s="48"/>
      <c r="Q38" s="48"/>
      <c r="R38" s="49" t="s">
        <v>306</v>
      </c>
      <c r="S38" s="50" t="s">
        <v>306</v>
      </c>
      <c r="T38" s="51">
        <f>+IF(ISERR(S38/R38*100),"N/A",ROUND(S38/R38*100,2))</f>
        <v>100</v>
      </c>
      <c r="U38" s="50" t="s">
        <v>306</v>
      </c>
      <c r="V38" s="51">
        <f>+IF(ISERR(U38/S38*100),"N/A",ROUND(U38/S38*100,2))</f>
        <v>100</v>
      </c>
      <c r="W38" s="52">
        <f t="shared" si="2"/>
        <v>100</v>
      </c>
    </row>
    <row r="39" spans="2:25" ht="23.25" customHeight="1" thickBot="1" x14ac:dyDescent="0.25">
      <c r="B39" s="231" t="s">
        <v>70</v>
      </c>
      <c r="C39" s="232"/>
      <c r="D39" s="232"/>
      <c r="E39" s="40" t="s">
        <v>305</v>
      </c>
      <c r="F39" s="40"/>
      <c r="G39" s="40"/>
      <c r="H39" s="41"/>
      <c r="I39" s="41"/>
      <c r="J39" s="41"/>
      <c r="K39" s="41"/>
      <c r="L39" s="41"/>
      <c r="M39" s="41"/>
      <c r="N39" s="41"/>
      <c r="O39" s="41"/>
      <c r="P39" s="42"/>
      <c r="Q39" s="42"/>
      <c r="R39" s="43" t="s">
        <v>304</v>
      </c>
      <c r="S39" s="44" t="s">
        <v>11</v>
      </c>
      <c r="T39" s="42"/>
      <c r="U39" s="44" t="s">
        <v>304</v>
      </c>
      <c r="V39" s="42"/>
      <c r="W39" s="45">
        <f t="shared" si="2"/>
        <v>100</v>
      </c>
    </row>
    <row r="40" spans="2:25" ht="26.25" customHeight="1" x14ac:dyDescent="0.2">
      <c r="B40" s="233" t="s">
        <v>74</v>
      </c>
      <c r="C40" s="234"/>
      <c r="D40" s="234"/>
      <c r="E40" s="46" t="s">
        <v>305</v>
      </c>
      <c r="F40" s="46"/>
      <c r="G40" s="46"/>
      <c r="H40" s="47"/>
      <c r="I40" s="47"/>
      <c r="J40" s="47"/>
      <c r="K40" s="47"/>
      <c r="L40" s="47"/>
      <c r="M40" s="47"/>
      <c r="N40" s="47"/>
      <c r="O40" s="47"/>
      <c r="P40" s="48"/>
      <c r="Q40" s="48"/>
      <c r="R40" s="49" t="s">
        <v>304</v>
      </c>
      <c r="S40" s="50" t="s">
        <v>304</v>
      </c>
      <c r="T40" s="51">
        <f>+IF(ISERR(S40/R40*100),"N/A",ROUND(S40/R40*100,2))</f>
        <v>100</v>
      </c>
      <c r="U40" s="50" t="s">
        <v>304</v>
      </c>
      <c r="V40" s="51">
        <f>+IF(ISERR(U40/S40*100),"N/A",ROUND(U40/S40*100,2))</f>
        <v>100</v>
      </c>
      <c r="W40" s="52">
        <f t="shared" si="2"/>
        <v>100</v>
      </c>
    </row>
    <row r="41" spans="2:25" ht="23.25" customHeight="1" thickBot="1" x14ac:dyDescent="0.25">
      <c r="B41" s="231" t="s">
        <v>70</v>
      </c>
      <c r="C41" s="232"/>
      <c r="D41" s="232"/>
      <c r="E41" s="40" t="s">
        <v>302</v>
      </c>
      <c r="F41" s="40"/>
      <c r="G41" s="40"/>
      <c r="H41" s="41"/>
      <c r="I41" s="41"/>
      <c r="J41" s="41"/>
      <c r="K41" s="41"/>
      <c r="L41" s="41"/>
      <c r="M41" s="41"/>
      <c r="N41" s="41"/>
      <c r="O41" s="41"/>
      <c r="P41" s="42"/>
      <c r="Q41" s="42"/>
      <c r="R41" s="43" t="s">
        <v>303</v>
      </c>
      <c r="S41" s="44" t="s">
        <v>11</v>
      </c>
      <c r="T41" s="42"/>
      <c r="U41" s="44" t="s">
        <v>301</v>
      </c>
      <c r="V41" s="42"/>
      <c r="W41" s="45">
        <f t="shared" si="2"/>
        <v>106.41</v>
      </c>
    </row>
    <row r="42" spans="2:25" ht="26.25" customHeight="1" x14ac:dyDescent="0.2">
      <c r="B42" s="233" t="s">
        <v>74</v>
      </c>
      <c r="C42" s="234"/>
      <c r="D42" s="234"/>
      <c r="E42" s="46" t="s">
        <v>302</v>
      </c>
      <c r="F42" s="46"/>
      <c r="G42" s="46"/>
      <c r="H42" s="47"/>
      <c r="I42" s="47"/>
      <c r="J42" s="47"/>
      <c r="K42" s="47"/>
      <c r="L42" s="47"/>
      <c r="M42" s="47"/>
      <c r="N42" s="47"/>
      <c r="O42" s="47"/>
      <c r="P42" s="48"/>
      <c r="Q42" s="48"/>
      <c r="R42" s="49" t="s">
        <v>301</v>
      </c>
      <c r="S42" s="50" t="s">
        <v>301</v>
      </c>
      <c r="T42" s="51">
        <f>+IF(ISERR(S42/R42*100),"N/A",ROUND(S42/R42*100,2))</f>
        <v>100</v>
      </c>
      <c r="U42" s="50" t="s">
        <v>301</v>
      </c>
      <c r="V42" s="51">
        <f>+IF(ISERR(U42/S42*100),"N/A",ROUND(U42/S42*100,2))</f>
        <v>100</v>
      </c>
      <c r="W42" s="52">
        <f t="shared" si="2"/>
        <v>100</v>
      </c>
    </row>
    <row r="43" spans="2:25" ht="23.25" customHeight="1" thickBot="1" x14ac:dyDescent="0.25">
      <c r="B43" s="231" t="s">
        <v>70</v>
      </c>
      <c r="C43" s="232"/>
      <c r="D43" s="232"/>
      <c r="E43" s="40" t="s">
        <v>299</v>
      </c>
      <c r="F43" s="40"/>
      <c r="G43" s="40"/>
      <c r="H43" s="41"/>
      <c r="I43" s="41"/>
      <c r="J43" s="41"/>
      <c r="K43" s="41"/>
      <c r="L43" s="41"/>
      <c r="M43" s="41"/>
      <c r="N43" s="41"/>
      <c r="O43" s="41"/>
      <c r="P43" s="42"/>
      <c r="Q43" s="42"/>
      <c r="R43" s="43" t="s">
        <v>300</v>
      </c>
      <c r="S43" s="44" t="s">
        <v>11</v>
      </c>
      <c r="T43" s="42"/>
      <c r="U43" s="44" t="s">
        <v>298</v>
      </c>
      <c r="V43" s="42"/>
      <c r="W43" s="45">
        <f t="shared" si="2"/>
        <v>121.92</v>
      </c>
    </row>
    <row r="44" spans="2:25" ht="26.25" customHeight="1" thickBot="1" x14ac:dyDescent="0.25">
      <c r="B44" s="233" t="s">
        <v>74</v>
      </c>
      <c r="C44" s="234"/>
      <c r="D44" s="234"/>
      <c r="E44" s="46" t="s">
        <v>299</v>
      </c>
      <c r="F44" s="46"/>
      <c r="G44" s="46"/>
      <c r="H44" s="47"/>
      <c r="I44" s="47"/>
      <c r="J44" s="47"/>
      <c r="K44" s="47"/>
      <c r="L44" s="47"/>
      <c r="M44" s="47"/>
      <c r="N44" s="47"/>
      <c r="O44" s="47"/>
      <c r="P44" s="48"/>
      <c r="Q44" s="48"/>
      <c r="R44" s="49" t="s">
        <v>298</v>
      </c>
      <c r="S44" s="50" t="s">
        <v>298</v>
      </c>
      <c r="T44" s="51">
        <f>+IF(ISERR(S44/R44*100),"N/A",ROUND(S44/R44*100,2))</f>
        <v>100</v>
      </c>
      <c r="U44" s="50" t="s">
        <v>298</v>
      </c>
      <c r="V44" s="51">
        <f>+IF(ISERR(U44/S44*100),"N/A",ROUND(U44/S44*100,2))</f>
        <v>100</v>
      </c>
      <c r="W44" s="52">
        <f t="shared" si="2"/>
        <v>100</v>
      </c>
    </row>
    <row r="45" spans="2:25" ht="22.5" customHeight="1" thickTop="1" thickBot="1" x14ac:dyDescent="0.25">
      <c r="B45" s="11" t="s">
        <v>80</v>
      </c>
      <c r="C45" s="12"/>
      <c r="D45" s="12"/>
      <c r="E45" s="12"/>
      <c r="F45" s="12"/>
      <c r="G45" s="12"/>
      <c r="H45" s="13"/>
      <c r="I45" s="13"/>
      <c r="J45" s="13"/>
      <c r="K45" s="13"/>
      <c r="L45" s="13"/>
      <c r="M45" s="13"/>
      <c r="N45" s="13"/>
      <c r="O45" s="13"/>
      <c r="P45" s="13"/>
      <c r="Q45" s="13"/>
      <c r="R45" s="13"/>
      <c r="S45" s="13"/>
      <c r="T45" s="13"/>
      <c r="U45" s="13"/>
      <c r="V45" s="13"/>
      <c r="W45" s="14"/>
    </row>
    <row r="46" spans="2:25" ht="37.5" customHeight="1" thickTop="1" x14ac:dyDescent="0.2">
      <c r="B46" s="213" t="s">
        <v>297</v>
      </c>
      <c r="C46" s="214"/>
      <c r="D46" s="214"/>
      <c r="E46" s="214"/>
      <c r="F46" s="214"/>
      <c r="G46" s="214"/>
      <c r="H46" s="214"/>
      <c r="I46" s="214"/>
      <c r="J46" s="214"/>
      <c r="K46" s="214"/>
      <c r="L46" s="214"/>
      <c r="M46" s="214"/>
      <c r="N46" s="214"/>
      <c r="O46" s="214"/>
      <c r="P46" s="214"/>
      <c r="Q46" s="214"/>
      <c r="R46" s="214"/>
      <c r="S46" s="214"/>
      <c r="T46" s="214"/>
      <c r="U46" s="214"/>
      <c r="V46" s="214"/>
      <c r="W46" s="215"/>
    </row>
    <row r="47" spans="2:25" ht="170.25" customHeight="1" thickBot="1" x14ac:dyDescent="0.25">
      <c r="B47" s="216"/>
      <c r="C47" s="217"/>
      <c r="D47" s="217"/>
      <c r="E47" s="217"/>
      <c r="F47" s="217"/>
      <c r="G47" s="217"/>
      <c r="H47" s="217"/>
      <c r="I47" s="217"/>
      <c r="J47" s="217"/>
      <c r="K47" s="217"/>
      <c r="L47" s="217"/>
      <c r="M47" s="217"/>
      <c r="N47" s="217"/>
      <c r="O47" s="217"/>
      <c r="P47" s="217"/>
      <c r="Q47" s="217"/>
      <c r="R47" s="217"/>
      <c r="S47" s="217"/>
      <c r="T47" s="217"/>
      <c r="U47" s="217"/>
      <c r="V47" s="217"/>
      <c r="W47" s="218"/>
    </row>
    <row r="48" spans="2:25" ht="37.5" customHeight="1" thickTop="1" x14ac:dyDescent="0.2">
      <c r="B48" s="213" t="s">
        <v>296</v>
      </c>
      <c r="C48" s="214"/>
      <c r="D48" s="214"/>
      <c r="E48" s="214"/>
      <c r="F48" s="214"/>
      <c r="G48" s="214"/>
      <c r="H48" s="214"/>
      <c r="I48" s="214"/>
      <c r="J48" s="214"/>
      <c r="K48" s="214"/>
      <c r="L48" s="214"/>
      <c r="M48" s="214"/>
      <c r="N48" s="214"/>
      <c r="O48" s="214"/>
      <c r="P48" s="214"/>
      <c r="Q48" s="214"/>
      <c r="R48" s="214"/>
      <c r="S48" s="214"/>
      <c r="T48" s="214"/>
      <c r="U48" s="214"/>
      <c r="V48" s="214"/>
      <c r="W48" s="215"/>
    </row>
    <row r="49" spans="2:23" ht="123" customHeight="1" thickBot="1" x14ac:dyDescent="0.25">
      <c r="B49" s="216"/>
      <c r="C49" s="217"/>
      <c r="D49" s="217"/>
      <c r="E49" s="217"/>
      <c r="F49" s="217"/>
      <c r="G49" s="217"/>
      <c r="H49" s="217"/>
      <c r="I49" s="217"/>
      <c r="J49" s="217"/>
      <c r="K49" s="217"/>
      <c r="L49" s="217"/>
      <c r="M49" s="217"/>
      <c r="N49" s="217"/>
      <c r="O49" s="217"/>
      <c r="P49" s="217"/>
      <c r="Q49" s="217"/>
      <c r="R49" s="217"/>
      <c r="S49" s="217"/>
      <c r="T49" s="217"/>
      <c r="U49" s="217"/>
      <c r="V49" s="217"/>
      <c r="W49" s="218"/>
    </row>
    <row r="50" spans="2:23" ht="37.5" customHeight="1" thickTop="1" x14ac:dyDescent="0.2">
      <c r="B50" s="213" t="s">
        <v>295</v>
      </c>
      <c r="C50" s="214"/>
      <c r="D50" s="214"/>
      <c r="E50" s="214"/>
      <c r="F50" s="214"/>
      <c r="G50" s="214"/>
      <c r="H50" s="214"/>
      <c r="I50" s="214"/>
      <c r="J50" s="214"/>
      <c r="K50" s="214"/>
      <c r="L50" s="214"/>
      <c r="M50" s="214"/>
      <c r="N50" s="214"/>
      <c r="O50" s="214"/>
      <c r="P50" s="214"/>
      <c r="Q50" s="214"/>
      <c r="R50" s="214"/>
      <c r="S50" s="214"/>
      <c r="T50" s="214"/>
      <c r="U50" s="214"/>
      <c r="V50" s="214"/>
      <c r="W50" s="215"/>
    </row>
    <row r="51" spans="2:23" ht="117.75" customHeight="1" thickBot="1" x14ac:dyDescent="0.25">
      <c r="B51" s="219"/>
      <c r="C51" s="220"/>
      <c r="D51" s="220"/>
      <c r="E51" s="220"/>
      <c r="F51" s="220"/>
      <c r="G51" s="220"/>
      <c r="H51" s="220"/>
      <c r="I51" s="220"/>
      <c r="J51" s="220"/>
      <c r="K51" s="220"/>
      <c r="L51" s="220"/>
      <c r="M51" s="220"/>
      <c r="N51" s="220"/>
      <c r="O51" s="220"/>
      <c r="P51" s="220"/>
      <c r="Q51" s="220"/>
      <c r="R51" s="220"/>
      <c r="S51" s="220"/>
      <c r="T51" s="220"/>
      <c r="U51" s="220"/>
      <c r="V51" s="220"/>
      <c r="W51" s="221"/>
    </row>
  </sheetData>
  <mergeCells count="95">
    <mergeCell ref="B37:D37"/>
    <mergeCell ref="B44:D44"/>
    <mergeCell ref="B46:W47"/>
    <mergeCell ref="B48:W49"/>
    <mergeCell ref="B50:W51"/>
    <mergeCell ref="B38:D38"/>
    <mergeCell ref="B39:D39"/>
    <mergeCell ref="B40:D40"/>
    <mergeCell ref="B41:D41"/>
    <mergeCell ref="B42:D42"/>
    <mergeCell ref="B43:D43"/>
    <mergeCell ref="B33:Q34"/>
    <mergeCell ref="S33:T33"/>
    <mergeCell ref="V33:W33"/>
    <mergeCell ref="B35:D35"/>
    <mergeCell ref="B36:D36"/>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3:L23"/>
    <mergeCell ref="M23:N23"/>
    <mergeCell ref="O23:P23"/>
    <mergeCell ref="Q23:R23"/>
    <mergeCell ref="B21:L22"/>
    <mergeCell ref="M21:N22"/>
    <mergeCell ref="O21:P22"/>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10:H10"/>
    <mergeCell ref="I10:W10"/>
    <mergeCell ref="C11:W11"/>
    <mergeCell ref="C12:W12"/>
    <mergeCell ref="B15:I15"/>
    <mergeCell ref="K15:Q15"/>
    <mergeCell ref="S15:W15"/>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4"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355</v>
      </c>
      <c r="D4" s="266" t="s">
        <v>354</v>
      </c>
      <c r="E4" s="266"/>
      <c r="F4" s="266"/>
      <c r="G4" s="266"/>
      <c r="H4" s="267"/>
      <c r="I4" s="18"/>
      <c r="J4" s="268" t="s">
        <v>6</v>
      </c>
      <c r="K4" s="266"/>
      <c r="L4" s="17" t="s">
        <v>353</v>
      </c>
      <c r="M4" s="269" t="s">
        <v>352</v>
      </c>
      <c r="N4" s="269"/>
      <c r="O4" s="269"/>
      <c r="P4" s="269"/>
      <c r="Q4" s="270"/>
      <c r="R4" s="19"/>
      <c r="S4" s="271" t="s">
        <v>9</v>
      </c>
      <c r="T4" s="272"/>
      <c r="U4" s="272"/>
      <c r="V4" s="259" t="s">
        <v>351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342</v>
      </c>
      <c r="D6" s="255" t="s">
        <v>350</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349</v>
      </c>
      <c r="K8" s="26" t="s">
        <v>348</v>
      </c>
      <c r="L8" s="26" t="s">
        <v>347</v>
      </c>
      <c r="M8" s="26" t="s">
        <v>346</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345</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344</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343</v>
      </c>
      <c r="C21" s="236"/>
      <c r="D21" s="236"/>
      <c r="E21" s="236"/>
      <c r="F21" s="236"/>
      <c r="G21" s="236"/>
      <c r="H21" s="236"/>
      <c r="I21" s="236"/>
      <c r="J21" s="236"/>
      <c r="K21" s="236"/>
      <c r="L21" s="236"/>
      <c r="M21" s="237" t="s">
        <v>342</v>
      </c>
      <c r="N21" s="237"/>
      <c r="O21" s="237" t="s">
        <v>52</v>
      </c>
      <c r="P21" s="237"/>
      <c r="Q21" s="238" t="s">
        <v>53</v>
      </c>
      <c r="R21" s="238"/>
      <c r="S21" s="34" t="s">
        <v>341</v>
      </c>
      <c r="T21" s="34" t="s">
        <v>59</v>
      </c>
      <c r="U21" s="34" t="s">
        <v>59</v>
      </c>
      <c r="V21" s="34">
        <f>+IF(ISERR(U21/T21*100),"N/A",ROUND(U21/T21*100,2))</f>
        <v>100</v>
      </c>
      <c r="W21" s="35">
        <f>+IF(ISERR(U21/S21*100),"N/A",ROUND(U21/S21*100,2))</f>
        <v>2.33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339</v>
      </c>
      <c r="F25" s="40"/>
      <c r="G25" s="40"/>
      <c r="H25" s="41"/>
      <c r="I25" s="41"/>
      <c r="J25" s="41"/>
      <c r="K25" s="41"/>
      <c r="L25" s="41"/>
      <c r="M25" s="41"/>
      <c r="N25" s="41"/>
      <c r="O25" s="41"/>
      <c r="P25" s="42"/>
      <c r="Q25" s="42"/>
      <c r="R25" s="43" t="s">
        <v>340</v>
      </c>
      <c r="S25" s="44" t="s">
        <v>11</v>
      </c>
      <c r="T25" s="42"/>
      <c r="U25" s="44" t="s">
        <v>337</v>
      </c>
      <c r="V25" s="42"/>
      <c r="W25" s="45">
        <f>+IF(ISERR(U25/R25*100),"N/A",ROUND(U25/R25*100,2))</f>
        <v>96.17</v>
      </c>
    </row>
    <row r="26" spans="2:27" ht="26.25" customHeight="1" thickBot="1" x14ac:dyDescent="0.25">
      <c r="B26" s="233" t="s">
        <v>74</v>
      </c>
      <c r="C26" s="234"/>
      <c r="D26" s="234"/>
      <c r="E26" s="46" t="s">
        <v>339</v>
      </c>
      <c r="F26" s="46"/>
      <c r="G26" s="46"/>
      <c r="H26" s="47"/>
      <c r="I26" s="47"/>
      <c r="J26" s="47"/>
      <c r="K26" s="47"/>
      <c r="L26" s="47"/>
      <c r="M26" s="47"/>
      <c r="N26" s="47"/>
      <c r="O26" s="47"/>
      <c r="P26" s="48"/>
      <c r="Q26" s="48"/>
      <c r="R26" s="49" t="s">
        <v>338</v>
      </c>
      <c r="S26" s="50" t="s">
        <v>338</v>
      </c>
      <c r="T26" s="51">
        <f>+IF(ISERR(S26/R26*100),"N/A",ROUND(S26/R26*100,2))</f>
        <v>100</v>
      </c>
      <c r="U26" s="50" t="s">
        <v>337</v>
      </c>
      <c r="V26" s="51">
        <f>+IF(ISERR(U26/S26*100),"N/A",ROUND(U26/S26*100,2))</f>
        <v>91.24</v>
      </c>
      <c r="W26" s="52">
        <f>+IF(ISERR(U26/R26*100),"N/A",ROUND(U26/R26*100,2))</f>
        <v>91.24</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336</v>
      </c>
      <c r="C28" s="214"/>
      <c r="D28" s="214"/>
      <c r="E28" s="214"/>
      <c r="F28" s="214"/>
      <c r="G28" s="214"/>
      <c r="H28" s="214"/>
      <c r="I28" s="214"/>
      <c r="J28" s="214"/>
      <c r="K28" s="214"/>
      <c r="L28" s="214"/>
      <c r="M28" s="214"/>
      <c r="N28" s="214"/>
      <c r="O28" s="214"/>
      <c r="P28" s="214"/>
      <c r="Q28" s="214"/>
      <c r="R28" s="214"/>
      <c r="S28" s="214"/>
      <c r="T28" s="214"/>
      <c r="U28" s="214"/>
      <c r="V28" s="214"/>
      <c r="W28" s="215"/>
    </row>
    <row r="29" spans="2:27" ht="39.7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335</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334</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355</v>
      </c>
      <c r="D4" s="266" t="s">
        <v>354</v>
      </c>
      <c r="E4" s="266"/>
      <c r="F4" s="266"/>
      <c r="G4" s="266"/>
      <c r="H4" s="267"/>
      <c r="I4" s="18"/>
      <c r="J4" s="268" t="s">
        <v>6</v>
      </c>
      <c r="K4" s="266"/>
      <c r="L4" s="17" t="s">
        <v>403</v>
      </c>
      <c r="M4" s="269" t="s">
        <v>402</v>
      </c>
      <c r="N4" s="269"/>
      <c r="O4" s="269"/>
      <c r="P4" s="269"/>
      <c r="Q4" s="270"/>
      <c r="R4" s="19"/>
      <c r="S4" s="271" t="s">
        <v>9</v>
      </c>
      <c r="T4" s="272"/>
      <c r="U4" s="272"/>
      <c r="V4" s="259" t="s">
        <v>401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342</v>
      </c>
      <c r="D6" s="255" t="s">
        <v>350</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386</v>
      </c>
      <c r="D7" s="257" t="s">
        <v>400</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381</v>
      </c>
      <c r="D8" s="257" t="s">
        <v>399</v>
      </c>
      <c r="E8" s="257"/>
      <c r="F8" s="257"/>
      <c r="G8" s="257"/>
      <c r="H8" s="257"/>
      <c r="I8" s="22"/>
      <c r="J8" s="26" t="s">
        <v>398</v>
      </c>
      <c r="K8" s="26" t="s">
        <v>103</v>
      </c>
      <c r="L8" s="26" t="s">
        <v>397</v>
      </c>
      <c r="M8" s="26" t="s">
        <v>103</v>
      </c>
      <c r="N8" s="25"/>
      <c r="O8" s="22"/>
      <c r="P8" s="258" t="s">
        <v>11</v>
      </c>
      <c r="Q8" s="258"/>
      <c r="R8" s="258"/>
      <c r="S8" s="258"/>
      <c r="T8" s="258"/>
      <c r="U8" s="258"/>
      <c r="V8" s="258"/>
      <c r="W8" s="258"/>
    </row>
    <row r="9" spans="1:29" ht="30" customHeight="1" x14ac:dyDescent="0.2">
      <c r="B9" s="23"/>
      <c r="C9" s="21" t="s">
        <v>375</v>
      </c>
      <c r="D9" s="257" t="s">
        <v>396</v>
      </c>
      <c r="E9" s="257"/>
      <c r="F9" s="257"/>
      <c r="G9" s="257"/>
      <c r="H9" s="257"/>
      <c r="I9" s="257" t="s">
        <v>11</v>
      </c>
      <c r="J9" s="257"/>
      <c r="K9" s="257"/>
      <c r="L9" s="257"/>
      <c r="M9" s="257"/>
      <c r="N9" s="257"/>
      <c r="O9" s="257"/>
      <c r="P9" s="257"/>
      <c r="Q9" s="257"/>
      <c r="R9" s="257"/>
      <c r="S9" s="257"/>
      <c r="T9" s="257"/>
      <c r="U9" s="257"/>
      <c r="V9" s="257"/>
      <c r="W9" s="258"/>
    </row>
    <row r="10" spans="1:29" ht="25.5" customHeight="1" thickBot="1" x14ac:dyDescent="0.25">
      <c r="B10" s="23"/>
      <c r="C10" s="258" t="s">
        <v>11</v>
      </c>
      <c r="D10" s="258"/>
      <c r="E10" s="258"/>
      <c r="F10" s="258"/>
      <c r="G10" s="258"/>
      <c r="H10" s="258"/>
      <c r="I10" s="258"/>
      <c r="J10" s="258"/>
      <c r="K10" s="258"/>
      <c r="L10" s="258"/>
      <c r="M10" s="258"/>
      <c r="N10" s="258"/>
      <c r="O10" s="258"/>
      <c r="P10" s="258"/>
      <c r="Q10" s="258"/>
      <c r="R10" s="258"/>
      <c r="S10" s="258"/>
      <c r="T10" s="258"/>
      <c r="U10" s="258"/>
      <c r="V10" s="258"/>
      <c r="W10" s="258"/>
    </row>
    <row r="11" spans="1:29" ht="371.25" customHeight="1" thickTop="1" thickBot="1" x14ac:dyDescent="0.25">
      <c r="B11" s="27" t="s">
        <v>25</v>
      </c>
      <c r="C11" s="259" t="s">
        <v>395</v>
      </c>
      <c r="D11" s="259"/>
      <c r="E11" s="259"/>
      <c r="F11" s="259"/>
      <c r="G11" s="259"/>
      <c r="H11" s="259"/>
      <c r="I11" s="259"/>
      <c r="J11" s="259"/>
      <c r="K11" s="259"/>
      <c r="L11" s="259"/>
      <c r="M11" s="259"/>
      <c r="N11" s="259"/>
      <c r="O11" s="259"/>
      <c r="P11" s="259"/>
      <c r="Q11" s="259"/>
      <c r="R11" s="259"/>
      <c r="S11" s="259"/>
      <c r="T11" s="259"/>
      <c r="U11" s="259"/>
      <c r="V11" s="259"/>
      <c r="W11" s="260"/>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61" t="s">
        <v>28</v>
      </c>
      <c r="C14" s="262"/>
      <c r="D14" s="262"/>
      <c r="E14" s="262"/>
      <c r="F14" s="262"/>
      <c r="G14" s="262"/>
      <c r="H14" s="262"/>
      <c r="I14" s="262"/>
      <c r="J14" s="28"/>
      <c r="K14" s="262" t="s">
        <v>29</v>
      </c>
      <c r="L14" s="262"/>
      <c r="M14" s="262"/>
      <c r="N14" s="262"/>
      <c r="O14" s="262"/>
      <c r="P14" s="262"/>
      <c r="Q14" s="262"/>
      <c r="R14" s="29"/>
      <c r="S14" s="262" t="s">
        <v>30</v>
      </c>
      <c r="T14" s="262"/>
      <c r="U14" s="262"/>
      <c r="V14" s="262"/>
      <c r="W14" s="263"/>
    </row>
    <row r="15" spans="1:29" ht="69" customHeight="1" x14ac:dyDescent="0.2">
      <c r="B15" s="20" t="s">
        <v>31</v>
      </c>
      <c r="C15" s="255" t="s">
        <v>11</v>
      </c>
      <c r="D15" s="255"/>
      <c r="E15" s="255"/>
      <c r="F15" s="255"/>
      <c r="G15" s="255"/>
      <c r="H15" s="255"/>
      <c r="I15" s="255"/>
      <c r="J15" s="30"/>
      <c r="K15" s="30" t="s">
        <v>32</v>
      </c>
      <c r="L15" s="255" t="s">
        <v>11</v>
      </c>
      <c r="M15" s="255"/>
      <c r="N15" s="255"/>
      <c r="O15" s="255"/>
      <c r="P15" s="255"/>
      <c r="Q15" s="255"/>
      <c r="R15" s="22"/>
      <c r="S15" s="30" t="s">
        <v>33</v>
      </c>
      <c r="T15" s="256" t="s">
        <v>344</v>
      </c>
      <c r="U15" s="256"/>
      <c r="V15" s="256"/>
      <c r="W15" s="256"/>
    </row>
    <row r="16" spans="1:29" ht="86.25" customHeight="1" x14ac:dyDescent="0.2">
      <c r="B16" s="20" t="s">
        <v>35</v>
      </c>
      <c r="C16" s="255" t="s">
        <v>11</v>
      </c>
      <c r="D16" s="255"/>
      <c r="E16" s="255"/>
      <c r="F16" s="255"/>
      <c r="G16" s="255"/>
      <c r="H16" s="255"/>
      <c r="I16" s="255"/>
      <c r="J16" s="30"/>
      <c r="K16" s="30" t="s">
        <v>35</v>
      </c>
      <c r="L16" s="255" t="s">
        <v>11</v>
      </c>
      <c r="M16" s="255"/>
      <c r="N16" s="255"/>
      <c r="O16" s="255"/>
      <c r="P16" s="255"/>
      <c r="Q16" s="255"/>
      <c r="R16" s="22"/>
      <c r="S16" s="30" t="s">
        <v>36</v>
      </c>
      <c r="T16" s="256" t="s">
        <v>11</v>
      </c>
      <c r="U16" s="256"/>
      <c r="V16" s="256"/>
      <c r="W16" s="256"/>
    </row>
    <row r="17" spans="2:27" ht="25.5" customHeight="1" thickBot="1" x14ac:dyDescent="0.25">
      <c r="B17" s="31" t="s">
        <v>37</v>
      </c>
      <c r="C17" s="239" t="s">
        <v>11</v>
      </c>
      <c r="D17" s="239"/>
      <c r="E17" s="239"/>
      <c r="F17" s="239"/>
      <c r="G17" s="239"/>
      <c r="H17" s="239"/>
      <c r="I17" s="239"/>
      <c r="J17" s="239"/>
      <c r="K17" s="239"/>
      <c r="L17" s="239"/>
      <c r="M17" s="239"/>
      <c r="N17" s="239"/>
      <c r="O17" s="239"/>
      <c r="P17" s="239"/>
      <c r="Q17" s="239"/>
      <c r="R17" s="239"/>
      <c r="S17" s="239"/>
      <c r="T17" s="239"/>
      <c r="U17" s="239"/>
      <c r="V17" s="239"/>
      <c r="W17" s="240"/>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41" t="s">
        <v>39</v>
      </c>
      <c r="C19" s="242"/>
      <c r="D19" s="242"/>
      <c r="E19" s="242"/>
      <c r="F19" s="242"/>
      <c r="G19" s="242"/>
      <c r="H19" s="242"/>
      <c r="I19" s="242"/>
      <c r="J19" s="242"/>
      <c r="K19" s="242"/>
      <c r="L19" s="242"/>
      <c r="M19" s="242"/>
      <c r="N19" s="242"/>
      <c r="O19" s="242"/>
      <c r="P19" s="242"/>
      <c r="Q19" s="242"/>
      <c r="R19" s="242"/>
      <c r="S19" s="242"/>
      <c r="T19" s="243"/>
      <c r="U19" s="229" t="s">
        <v>40</v>
      </c>
      <c r="V19" s="228"/>
      <c r="W19" s="230"/>
    </row>
    <row r="20" spans="2:27" ht="14.25" customHeight="1" x14ac:dyDescent="0.2">
      <c r="B20" s="244" t="s">
        <v>41</v>
      </c>
      <c r="C20" s="245"/>
      <c r="D20" s="245"/>
      <c r="E20" s="245"/>
      <c r="F20" s="245"/>
      <c r="G20" s="245"/>
      <c r="H20" s="245"/>
      <c r="I20" s="245"/>
      <c r="J20" s="245"/>
      <c r="K20" s="245"/>
      <c r="L20" s="245"/>
      <c r="M20" s="245" t="s">
        <v>42</v>
      </c>
      <c r="N20" s="245"/>
      <c r="O20" s="245" t="s">
        <v>43</v>
      </c>
      <c r="P20" s="245"/>
      <c r="Q20" s="245" t="s">
        <v>44</v>
      </c>
      <c r="R20" s="245"/>
      <c r="S20" s="245" t="s">
        <v>45</v>
      </c>
      <c r="T20" s="248" t="s">
        <v>46</v>
      </c>
      <c r="U20" s="250" t="s">
        <v>47</v>
      </c>
      <c r="V20" s="252" t="s">
        <v>48</v>
      </c>
      <c r="W20" s="253" t="s">
        <v>49</v>
      </c>
    </row>
    <row r="21" spans="2:27" ht="27" customHeight="1" thickBot="1" x14ac:dyDescent="0.25">
      <c r="B21" s="246"/>
      <c r="C21" s="247"/>
      <c r="D21" s="247"/>
      <c r="E21" s="247"/>
      <c r="F21" s="247"/>
      <c r="G21" s="247"/>
      <c r="H21" s="247"/>
      <c r="I21" s="247"/>
      <c r="J21" s="247"/>
      <c r="K21" s="247"/>
      <c r="L21" s="247"/>
      <c r="M21" s="247"/>
      <c r="N21" s="247"/>
      <c r="O21" s="247"/>
      <c r="P21" s="247"/>
      <c r="Q21" s="247"/>
      <c r="R21" s="247"/>
      <c r="S21" s="247"/>
      <c r="T21" s="249"/>
      <c r="U21" s="251"/>
      <c r="V21" s="247"/>
      <c r="W21" s="254"/>
      <c r="Z21" s="33" t="s">
        <v>11</v>
      </c>
      <c r="AA21" s="33" t="s">
        <v>50</v>
      </c>
    </row>
    <row r="22" spans="2:27" ht="56.25" customHeight="1" x14ac:dyDescent="0.2">
      <c r="B22" s="235" t="s">
        <v>394</v>
      </c>
      <c r="C22" s="236"/>
      <c r="D22" s="236"/>
      <c r="E22" s="236"/>
      <c r="F22" s="236"/>
      <c r="G22" s="236"/>
      <c r="H22" s="236"/>
      <c r="I22" s="236"/>
      <c r="J22" s="236"/>
      <c r="K22" s="236"/>
      <c r="L22" s="236"/>
      <c r="M22" s="237" t="s">
        <v>342</v>
      </c>
      <c r="N22" s="237"/>
      <c r="O22" s="237" t="s">
        <v>52</v>
      </c>
      <c r="P22" s="237"/>
      <c r="Q22" s="238" t="s">
        <v>393</v>
      </c>
      <c r="R22" s="238"/>
      <c r="S22" s="34" t="s">
        <v>392</v>
      </c>
      <c r="T22" s="34" t="s">
        <v>392</v>
      </c>
      <c r="U22" s="34" t="s">
        <v>229</v>
      </c>
      <c r="V22" s="34">
        <f t="shared" ref="V22:V28" si="0">+IF(ISERR(U22/T22*100),"N/A",ROUND(U22/T22*100,2))</f>
        <v>136.54</v>
      </c>
      <c r="W22" s="35">
        <f t="shared" ref="W22:W28" si="1">+IF(ISERR(U22/S22*100),"N/A",ROUND(U22/S22*100,2))</f>
        <v>136.54</v>
      </c>
    </row>
    <row r="23" spans="2:27" ht="56.25" customHeight="1" x14ac:dyDescent="0.2">
      <c r="B23" s="235" t="s">
        <v>391</v>
      </c>
      <c r="C23" s="236"/>
      <c r="D23" s="236"/>
      <c r="E23" s="236"/>
      <c r="F23" s="236"/>
      <c r="G23" s="236"/>
      <c r="H23" s="236"/>
      <c r="I23" s="236"/>
      <c r="J23" s="236"/>
      <c r="K23" s="236"/>
      <c r="L23" s="236"/>
      <c r="M23" s="237" t="s">
        <v>342</v>
      </c>
      <c r="N23" s="237"/>
      <c r="O23" s="237" t="s">
        <v>52</v>
      </c>
      <c r="P23" s="237"/>
      <c r="Q23" s="238" t="s">
        <v>69</v>
      </c>
      <c r="R23" s="238"/>
      <c r="S23" s="34" t="s">
        <v>390</v>
      </c>
      <c r="T23" s="34" t="s">
        <v>390</v>
      </c>
      <c r="U23" s="34" t="s">
        <v>389</v>
      </c>
      <c r="V23" s="34">
        <f t="shared" si="0"/>
        <v>97.92</v>
      </c>
      <c r="W23" s="35">
        <f t="shared" si="1"/>
        <v>97.92</v>
      </c>
    </row>
    <row r="24" spans="2:27" ht="56.25" customHeight="1" x14ac:dyDescent="0.2">
      <c r="B24" s="235" t="s">
        <v>388</v>
      </c>
      <c r="C24" s="236"/>
      <c r="D24" s="236"/>
      <c r="E24" s="236"/>
      <c r="F24" s="236"/>
      <c r="G24" s="236"/>
      <c r="H24" s="236"/>
      <c r="I24" s="236"/>
      <c r="J24" s="236"/>
      <c r="K24" s="236"/>
      <c r="L24" s="236"/>
      <c r="M24" s="237" t="s">
        <v>342</v>
      </c>
      <c r="N24" s="237"/>
      <c r="O24" s="237" t="s">
        <v>52</v>
      </c>
      <c r="P24" s="237"/>
      <c r="Q24" s="238" t="s">
        <v>69</v>
      </c>
      <c r="R24" s="238"/>
      <c r="S24" s="34" t="s">
        <v>377</v>
      </c>
      <c r="T24" s="34" t="s">
        <v>377</v>
      </c>
      <c r="U24" s="34" t="s">
        <v>273</v>
      </c>
      <c r="V24" s="34">
        <f t="shared" si="0"/>
        <v>466.67</v>
      </c>
      <c r="W24" s="35">
        <f t="shared" si="1"/>
        <v>466.67</v>
      </c>
    </row>
    <row r="25" spans="2:27" ht="56.25" customHeight="1" x14ac:dyDescent="0.2">
      <c r="B25" s="235" t="s">
        <v>387</v>
      </c>
      <c r="C25" s="236"/>
      <c r="D25" s="236"/>
      <c r="E25" s="236"/>
      <c r="F25" s="236"/>
      <c r="G25" s="236"/>
      <c r="H25" s="236"/>
      <c r="I25" s="236"/>
      <c r="J25" s="236"/>
      <c r="K25" s="236"/>
      <c r="L25" s="236"/>
      <c r="M25" s="237" t="s">
        <v>386</v>
      </c>
      <c r="N25" s="237"/>
      <c r="O25" s="237" t="s">
        <v>52</v>
      </c>
      <c r="P25" s="237"/>
      <c r="Q25" s="238" t="s">
        <v>69</v>
      </c>
      <c r="R25" s="238"/>
      <c r="S25" s="34" t="s">
        <v>385</v>
      </c>
      <c r="T25" s="34" t="s">
        <v>384</v>
      </c>
      <c r="U25" s="34" t="s">
        <v>383</v>
      </c>
      <c r="V25" s="34">
        <f t="shared" si="0"/>
        <v>92.95</v>
      </c>
      <c r="W25" s="35">
        <f t="shared" si="1"/>
        <v>93.94</v>
      </c>
    </row>
    <row r="26" spans="2:27" ht="56.25" customHeight="1" x14ac:dyDescent="0.2">
      <c r="B26" s="235" t="s">
        <v>382</v>
      </c>
      <c r="C26" s="236"/>
      <c r="D26" s="236"/>
      <c r="E26" s="236"/>
      <c r="F26" s="236"/>
      <c r="G26" s="236"/>
      <c r="H26" s="236"/>
      <c r="I26" s="236"/>
      <c r="J26" s="236"/>
      <c r="K26" s="236"/>
      <c r="L26" s="236"/>
      <c r="M26" s="237" t="s">
        <v>381</v>
      </c>
      <c r="N26" s="237"/>
      <c r="O26" s="237" t="s">
        <v>52</v>
      </c>
      <c r="P26" s="237"/>
      <c r="Q26" s="238" t="s">
        <v>69</v>
      </c>
      <c r="R26" s="238"/>
      <c r="S26" s="34" t="s">
        <v>260</v>
      </c>
      <c r="T26" s="34" t="s">
        <v>260</v>
      </c>
      <c r="U26" s="34" t="s">
        <v>380</v>
      </c>
      <c r="V26" s="34">
        <f t="shared" si="0"/>
        <v>110</v>
      </c>
      <c r="W26" s="35">
        <f t="shared" si="1"/>
        <v>110</v>
      </c>
    </row>
    <row r="27" spans="2:27" ht="56.25" customHeight="1" x14ac:dyDescent="0.2">
      <c r="B27" s="235" t="s">
        <v>379</v>
      </c>
      <c r="C27" s="236"/>
      <c r="D27" s="236"/>
      <c r="E27" s="236"/>
      <c r="F27" s="236"/>
      <c r="G27" s="236"/>
      <c r="H27" s="236"/>
      <c r="I27" s="236"/>
      <c r="J27" s="236"/>
      <c r="K27" s="236"/>
      <c r="L27" s="236"/>
      <c r="M27" s="237" t="s">
        <v>375</v>
      </c>
      <c r="N27" s="237"/>
      <c r="O27" s="237" t="s">
        <v>52</v>
      </c>
      <c r="P27" s="237"/>
      <c r="Q27" s="238" t="s">
        <v>69</v>
      </c>
      <c r="R27" s="238"/>
      <c r="S27" s="34" t="s">
        <v>378</v>
      </c>
      <c r="T27" s="34" t="s">
        <v>378</v>
      </c>
      <c r="U27" s="34" t="s">
        <v>377</v>
      </c>
      <c r="V27" s="34">
        <f t="shared" si="0"/>
        <v>8.57</v>
      </c>
      <c r="W27" s="35">
        <f t="shared" si="1"/>
        <v>8.57</v>
      </c>
    </row>
    <row r="28" spans="2:27" ht="56.25" customHeight="1" thickBot="1" x14ac:dyDescent="0.25">
      <c r="B28" s="235" t="s">
        <v>376</v>
      </c>
      <c r="C28" s="236"/>
      <c r="D28" s="236"/>
      <c r="E28" s="236"/>
      <c r="F28" s="236"/>
      <c r="G28" s="236"/>
      <c r="H28" s="236"/>
      <c r="I28" s="236"/>
      <c r="J28" s="236"/>
      <c r="K28" s="236"/>
      <c r="L28" s="236"/>
      <c r="M28" s="237" t="s">
        <v>375</v>
      </c>
      <c r="N28" s="237"/>
      <c r="O28" s="237" t="s">
        <v>52</v>
      </c>
      <c r="P28" s="237"/>
      <c r="Q28" s="238" t="s">
        <v>69</v>
      </c>
      <c r="R28" s="238"/>
      <c r="S28" s="34" t="s">
        <v>374</v>
      </c>
      <c r="T28" s="34" t="s">
        <v>374</v>
      </c>
      <c r="U28" s="34" t="s">
        <v>210</v>
      </c>
      <c r="V28" s="34">
        <f t="shared" si="0"/>
        <v>55.56</v>
      </c>
      <c r="W28" s="35">
        <f t="shared" si="1"/>
        <v>55.56</v>
      </c>
    </row>
    <row r="29" spans="2:27" ht="21.7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222" t="s">
        <v>2346</v>
      </c>
      <c r="C30" s="223"/>
      <c r="D30" s="223"/>
      <c r="E30" s="223"/>
      <c r="F30" s="223"/>
      <c r="G30" s="223"/>
      <c r="H30" s="223"/>
      <c r="I30" s="223"/>
      <c r="J30" s="223"/>
      <c r="K30" s="223"/>
      <c r="L30" s="223"/>
      <c r="M30" s="223"/>
      <c r="N30" s="223"/>
      <c r="O30" s="223"/>
      <c r="P30" s="223"/>
      <c r="Q30" s="224"/>
      <c r="R30" s="37" t="s">
        <v>45</v>
      </c>
      <c r="S30" s="228" t="s">
        <v>46</v>
      </c>
      <c r="T30" s="228"/>
      <c r="U30" s="38" t="s">
        <v>65</v>
      </c>
      <c r="V30" s="229" t="s">
        <v>66</v>
      </c>
      <c r="W30" s="230"/>
    </row>
    <row r="31" spans="2:27" ht="30.75" customHeight="1" thickBot="1" x14ac:dyDescent="0.25">
      <c r="B31" s="225"/>
      <c r="C31" s="226"/>
      <c r="D31" s="226"/>
      <c r="E31" s="226"/>
      <c r="F31" s="226"/>
      <c r="G31" s="226"/>
      <c r="H31" s="226"/>
      <c r="I31" s="226"/>
      <c r="J31" s="226"/>
      <c r="K31" s="226"/>
      <c r="L31" s="226"/>
      <c r="M31" s="226"/>
      <c r="N31" s="226"/>
      <c r="O31" s="226"/>
      <c r="P31" s="226"/>
      <c r="Q31" s="227"/>
      <c r="R31" s="39" t="s">
        <v>67</v>
      </c>
      <c r="S31" s="39" t="s">
        <v>67</v>
      </c>
      <c r="T31" s="39" t="s">
        <v>52</v>
      </c>
      <c r="U31" s="39" t="s">
        <v>67</v>
      </c>
      <c r="V31" s="39" t="s">
        <v>68</v>
      </c>
      <c r="W31" s="32" t="s">
        <v>69</v>
      </c>
      <c r="Y31" s="36"/>
    </row>
    <row r="32" spans="2:27" ht="23.25" customHeight="1" thickBot="1" x14ac:dyDescent="0.25">
      <c r="B32" s="231" t="s">
        <v>70</v>
      </c>
      <c r="C32" s="232"/>
      <c r="D32" s="232"/>
      <c r="E32" s="40" t="s">
        <v>339</v>
      </c>
      <c r="F32" s="40"/>
      <c r="G32" s="40"/>
      <c r="H32" s="41"/>
      <c r="I32" s="41"/>
      <c r="J32" s="41"/>
      <c r="K32" s="41"/>
      <c r="L32" s="41"/>
      <c r="M32" s="41"/>
      <c r="N32" s="41"/>
      <c r="O32" s="41"/>
      <c r="P32" s="42"/>
      <c r="Q32" s="42"/>
      <c r="R32" s="43" t="s">
        <v>373</v>
      </c>
      <c r="S32" s="44" t="s">
        <v>11</v>
      </c>
      <c r="T32" s="42"/>
      <c r="U32" s="44" t="s">
        <v>371</v>
      </c>
      <c r="V32" s="42"/>
      <c r="W32" s="45">
        <f t="shared" ref="W32:W39" si="2">+IF(ISERR(U32/R32*100),"N/A",ROUND(U32/R32*100,2))</f>
        <v>42.05</v>
      </c>
    </row>
    <row r="33" spans="2:23" ht="26.25" customHeight="1" x14ac:dyDescent="0.2">
      <c r="B33" s="233" t="s">
        <v>74</v>
      </c>
      <c r="C33" s="234"/>
      <c r="D33" s="234"/>
      <c r="E33" s="46" t="s">
        <v>339</v>
      </c>
      <c r="F33" s="46"/>
      <c r="G33" s="46"/>
      <c r="H33" s="47"/>
      <c r="I33" s="47"/>
      <c r="J33" s="47"/>
      <c r="K33" s="47"/>
      <c r="L33" s="47"/>
      <c r="M33" s="47"/>
      <c r="N33" s="47"/>
      <c r="O33" s="47"/>
      <c r="P33" s="48"/>
      <c r="Q33" s="48"/>
      <c r="R33" s="49" t="s">
        <v>372</v>
      </c>
      <c r="S33" s="50" t="s">
        <v>372</v>
      </c>
      <c r="T33" s="51">
        <f>+IF(ISERR(S33/R33*100),"N/A",ROUND(S33/R33*100,2))</f>
        <v>100</v>
      </c>
      <c r="U33" s="50" t="s">
        <v>371</v>
      </c>
      <c r="V33" s="51">
        <f>+IF(ISERR(U33/S33*100),"N/A",ROUND(U33/S33*100,2))</f>
        <v>91.98</v>
      </c>
      <c r="W33" s="52">
        <f t="shared" si="2"/>
        <v>91.98</v>
      </c>
    </row>
    <row r="34" spans="2:23" ht="23.25" customHeight="1" thickBot="1" x14ac:dyDescent="0.25">
      <c r="B34" s="231" t="s">
        <v>70</v>
      </c>
      <c r="C34" s="232"/>
      <c r="D34" s="232"/>
      <c r="E34" s="40" t="s">
        <v>369</v>
      </c>
      <c r="F34" s="40"/>
      <c r="G34" s="40"/>
      <c r="H34" s="41"/>
      <c r="I34" s="41"/>
      <c r="J34" s="41"/>
      <c r="K34" s="41"/>
      <c r="L34" s="41"/>
      <c r="M34" s="41"/>
      <c r="N34" s="41"/>
      <c r="O34" s="41"/>
      <c r="P34" s="42"/>
      <c r="Q34" s="42"/>
      <c r="R34" s="43" t="s">
        <v>370</v>
      </c>
      <c r="S34" s="44" t="s">
        <v>11</v>
      </c>
      <c r="T34" s="42"/>
      <c r="U34" s="44" t="s">
        <v>367</v>
      </c>
      <c r="V34" s="42"/>
      <c r="W34" s="45">
        <f t="shared" si="2"/>
        <v>1610.66</v>
      </c>
    </row>
    <row r="35" spans="2:23" ht="26.25" customHeight="1" x14ac:dyDescent="0.2">
      <c r="B35" s="233" t="s">
        <v>74</v>
      </c>
      <c r="C35" s="234"/>
      <c r="D35" s="234"/>
      <c r="E35" s="46" t="s">
        <v>369</v>
      </c>
      <c r="F35" s="46"/>
      <c r="G35" s="46"/>
      <c r="H35" s="47"/>
      <c r="I35" s="47"/>
      <c r="J35" s="47"/>
      <c r="K35" s="47"/>
      <c r="L35" s="47"/>
      <c r="M35" s="47"/>
      <c r="N35" s="47"/>
      <c r="O35" s="47"/>
      <c r="P35" s="48"/>
      <c r="Q35" s="48"/>
      <c r="R35" s="49" t="s">
        <v>368</v>
      </c>
      <c r="S35" s="50" t="s">
        <v>368</v>
      </c>
      <c r="T35" s="51">
        <f>+IF(ISERR(S35/R35*100),"N/A",ROUND(S35/R35*100,2))</f>
        <v>100</v>
      </c>
      <c r="U35" s="50" t="s">
        <v>367</v>
      </c>
      <c r="V35" s="51">
        <f>+IF(ISERR(U35/S35*100),"N/A",ROUND(U35/S35*100,2))</f>
        <v>91.79</v>
      </c>
      <c r="W35" s="52">
        <f t="shared" si="2"/>
        <v>91.79</v>
      </c>
    </row>
    <row r="36" spans="2:23" ht="23.25" customHeight="1" thickBot="1" x14ac:dyDescent="0.25">
      <c r="B36" s="231" t="s">
        <v>70</v>
      </c>
      <c r="C36" s="232"/>
      <c r="D36" s="232"/>
      <c r="E36" s="40" t="s">
        <v>366</v>
      </c>
      <c r="F36" s="40"/>
      <c r="G36" s="40"/>
      <c r="H36" s="41"/>
      <c r="I36" s="41"/>
      <c r="J36" s="41"/>
      <c r="K36" s="41"/>
      <c r="L36" s="41"/>
      <c r="M36" s="41"/>
      <c r="N36" s="41"/>
      <c r="O36" s="41"/>
      <c r="P36" s="42"/>
      <c r="Q36" s="42"/>
      <c r="R36" s="43" t="s">
        <v>365</v>
      </c>
      <c r="S36" s="44" t="s">
        <v>11</v>
      </c>
      <c r="T36" s="42"/>
      <c r="U36" s="44" t="s">
        <v>363</v>
      </c>
      <c r="V36" s="42"/>
      <c r="W36" s="45">
        <f t="shared" si="2"/>
        <v>98.19</v>
      </c>
    </row>
    <row r="37" spans="2:23" ht="26.25" customHeight="1" x14ac:dyDescent="0.2">
      <c r="B37" s="233" t="s">
        <v>74</v>
      </c>
      <c r="C37" s="234"/>
      <c r="D37" s="234"/>
      <c r="E37" s="46" t="s">
        <v>366</v>
      </c>
      <c r="F37" s="46"/>
      <c r="G37" s="46"/>
      <c r="H37" s="47"/>
      <c r="I37" s="47"/>
      <c r="J37" s="47"/>
      <c r="K37" s="47"/>
      <c r="L37" s="47"/>
      <c r="M37" s="47"/>
      <c r="N37" s="47"/>
      <c r="O37" s="47"/>
      <c r="P37" s="48"/>
      <c r="Q37" s="48"/>
      <c r="R37" s="49" t="s">
        <v>365</v>
      </c>
      <c r="S37" s="50" t="s">
        <v>364</v>
      </c>
      <c r="T37" s="51">
        <f>+IF(ISERR(S37/R37*100),"N/A",ROUND(S37/R37*100,2))</f>
        <v>100</v>
      </c>
      <c r="U37" s="50" t="s">
        <v>363</v>
      </c>
      <c r="V37" s="51">
        <f>+IF(ISERR(U37/S37*100),"N/A",ROUND(U37/S37*100,2))</f>
        <v>98.19</v>
      </c>
      <c r="W37" s="52">
        <f t="shared" si="2"/>
        <v>98.19</v>
      </c>
    </row>
    <row r="38" spans="2:23" ht="23.25" customHeight="1" thickBot="1" x14ac:dyDescent="0.25">
      <c r="B38" s="231" t="s">
        <v>70</v>
      </c>
      <c r="C38" s="232"/>
      <c r="D38" s="232"/>
      <c r="E38" s="40" t="s">
        <v>361</v>
      </c>
      <c r="F38" s="40"/>
      <c r="G38" s="40"/>
      <c r="H38" s="41"/>
      <c r="I38" s="41"/>
      <c r="J38" s="41"/>
      <c r="K38" s="41"/>
      <c r="L38" s="41"/>
      <c r="M38" s="41"/>
      <c r="N38" s="41"/>
      <c r="O38" s="41"/>
      <c r="P38" s="42"/>
      <c r="Q38" s="42"/>
      <c r="R38" s="43" t="s">
        <v>362</v>
      </c>
      <c r="S38" s="44" t="s">
        <v>11</v>
      </c>
      <c r="T38" s="42"/>
      <c r="U38" s="44" t="s">
        <v>359</v>
      </c>
      <c r="V38" s="42"/>
      <c r="W38" s="45">
        <f t="shared" si="2"/>
        <v>76.45</v>
      </c>
    </row>
    <row r="39" spans="2:23" ht="26.25" customHeight="1" thickBot="1" x14ac:dyDescent="0.25">
      <c r="B39" s="233" t="s">
        <v>74</v>
      </c>
      <c r="C39" s="234"/>
      <c r="D39" s="234"/>
      <c r="E39" s="46" t="s">
        <v>361</v>
      </c>
      <c r="F39" s="46"/>
      <c r="G39" s="46"/>
      <c r="H39" s="47"/>
      <c r="I39" s="47"/>
      <c r="J39" s="47"/>
      <c r="K39" s="47"/>
      <c r="L39" s="47"/>
      <c r="M39" s="47"/>
      <c r="N39" s="47"/>
      <c r="O39" s="47"/>
      <c r="P39" s="48"/>
      <c r="Q39" s="48"/>
      <c r="R39" s="49" t="s">
        <v>360</v>
      </c>
      <c r="S39" s="50" t="s">
        <v>360</v>
      </c>
      <c r="T39" s="51">
        <f>+IF(ISERR(S39/R39*100),"N/A",ROUND(S39/R39*100,2))</f>
        <v>100</v>
      </c>
      <c r="U39" s="50" t="s">
        <v>359</v>
      </c>
      <c r="V39" s="51">
        <f>+IF(ISERR(U39/S39*100),"N/A",ROUND(U39/S39*100,2))</f>
        <v>98.49</v>
      </c>
      <c r="W39" s="52">
        <f t="shared" si="2"/>
        <v>98.49</v>
      </c>
    </row>
    <row r="40" spans="2:23" ht="22.5" customHeight="1" thickTop="1" thickBot="1" x14ac:dyDescent="0.25">
      <c r="B40" s="11" t="s">
        <v>80</v>
      </c>
      <c r="C40" s="12"/>
      <c r="D40" s="12"/>
      <c r="E40" s="12"/>
      <c r="F40" s="12"/>
      <c r="G40" s="12"/>
      <c r="H40" s="13"/>
      <c r="I40" s="13"/>
      <c r="J40" s="13"/>
      <c r="K40" s="13"/>
      <c r="L40" s="13"/>
      <c r="M40" s="13"/>
      <c r="N40" s="13"/>
      <c r="O40" s="13"/>
      <c r="P40" s="13"/>
      <c r="Q40" s="13"/>
      <c r="R40" s="13"/>
      <c r="S40" s="13"/>
      <c r="T40" s="13"/>
      <c r="U40" s="13"/>
      <c r="V40" s="13"/>
      <c r="W40" s="14"/>
    </row>
    <row r="41" spans="2:23" ht="54.75" customHeight="1" thickTop="1" x14ac:dyDescent="0.2">
      <c r="B41" s="213" t="s">
        <v>358</v>
      </c>
      <c r="C41" s="214"/>
      <c r="D41" s="214"/>
      <c r="E41" s="214"/>
      <c r="F41" s="214"/>
      <c r="G41" s="214"/>
      <c r="H41" s="214"/>
      <c r="I41" s="214"/>
      <c r="J41" s="214"/>
      <c r="K41" s="214"/>
      <c r="L41" s="214"/>
      <c r="M41" s="214"/>
      <c r="N41" s="214"/>
      <c r="O41" s="214"/>
      <c r="P41" s="214"/>
      <c r="Q41" s="214"/>
      <c r="R41" s="214"/>
      <c r="S41" s="214"/>
      <c r="T41" s="214"/>
      <c r="U41" s="214"/>
      <c r="V41" s="214"/>
      <c r="W41" s="215"/>
    </row>
    <row r="42" spans="2:23" ht="225" customHeight="1" thickBot="1" x14ac:dyDescent="0.25">
      <c r="B42" s="216"/>
      <c r="C42" s="217"/>
      <c r="D42" s="217"/>
      <c r="E42" s="217"/>
      <c r="F42" s="217"/>
      <c r="G42" s="217"/>
      <c r="H42" s="217"/>
      <c r="I42" s="217"/>
      <c r="J42" s="217"/>
      <c r="K42" s="217"/>
      <c r="L42" s="217"/>
      <c r="M42" s="217"/>
      <c r="N42" s="217"/>
      <c r="O42" s="217"/>
      <c r="P42" s="217"/>
      <c r="Q42" s="217"/>
      <c r="R42" s="217"/>
      <c r="S42" s="217"/>
      <c r="T42" s="217"/>
      <c r="U42" s="217"/>
      <c r="V42" s="217"/>
      <c r="W42" s="218"/>
    </row>
    <row r="43" spans="2:23" ht="37.5" customHeight="1" thickTop="1" x14ac:dyDescent="0.2">
      <c r="B43" s="213" t="s">
        <v>357</v>
      </c>
      <c r="C43" s="214"/>
      <c r="D43" s="214"/>
      <c r="E43" s="214"/>
      <c r="F43" s="214"/>
      <c r="G43" s="214"/>
      <c r="H43" s="214"/>
      <c r="I43" s="214"/>
      <c r="J43" s="214"/>
      <c r="K43" s="214"/>
      <c r="L43" s="214"/>
      <c r="M43" s="214"/>
      <c r="N43" s="214"/>
      <c r="O43" s="214"/>
      <c r="P43" s="214"/>
      <c r="Q43" s="214"/>
      <c r="R43" s="214"/>
      <c r="S43" s="214"/>
      <c r="T43" s="214"/>
      <c r="U43" s="214"/>
      <c r="V43" s="214"/>
      <c r="W43" s="215"/>
    </row>
    <row r="44" spans="2:23" ht="175.5" customHeight="1" thickBot="1" x14ac:dyDescent="0.25">
      <c r="B44" s="216"/>
      <c r="C44" s="217"/>
      <c r="D44" s="217"/>
      <c r="E44" s="217"/>
      <c r="F44" s="217"/>
      <c r="G44" s="217"/>
      <c r="H44" s="217"/>
      <c r="I44" s="217"/>
      <c r="J44" s="217"/>
      <c r="K44" s="217"/>
      <c r="L44" s="217"/>
      <c r="M44" s="217"/>
      <c r="N44" s="217"/>
      <c r="O44" s="217"/>
      <c r="P44" s="217"/>
      <c r="Q44" s="217"/>
      <c r="R44" s="217"/>
      <c r="S44" s="217"/>
      <c r="T44" s="217"/>
      <c r="U44" s="217"/>
      <c r="V44" s="217"/>
      <c r="W44" s="218"/>
    </row>
    <row r="45" spans="2:23" ht="37.5" customHeight="1" thickTop="1" x14ac:dyDescent="0.2">
      <c r="B45" s="213" t="s">
        <v>356</v>
      </c>
      <c r="C45" s="214"/>
      <c r="D45" s="214"/>
      <c r="E45" s="214"/>
      <c r="F45" s="214"/>
      <c r="G45" s="214"/>
      <c r="H45" s="214"/>
      <c r="I45" s="214"/>
      <c r="J45" s="214"/>
      <c r="K45" s="214"/>
      <c r="L45" s="214"/>
      <c r="M45" s="214"/>
      <c r="N45" s="214"/>
      <c r="O45" s="214"/>
      <c r="P45" s="214"/>
      <c r="Q45" s="214"/>
      <c r="R45" s="214"/>
      <c r="S45" s="214"/>
      <c r="T45" s="214"/>
      <c r="U45" s="214"/>
      <c r="V45" s="214"/>
      <c r="W45" s="215"/>
    </row>
    <row r="46" spans="2:23" ht="178.5" customHeight="1" thickBot="1" x14ac:dyDescent="0.25">
      <c r="B46" s="219"/>
      <c r="C46" s="220"/>
      <c r="D46" s="220"/>
      <c r="E46" s="220"/>
      <c r="F46" s="220"/>
      <c r="G46" s="220"/>
      <c r="H46" s="220"/>
      <c r="I46" s="220"/>
      <c r="J46" s="220"/>
      <c r="K46" s="220"/>
      <c r="L46" s="220"/>
      <c r="M46" s="220"/>
      <c r="N46" s="220"/>
      <c r="O46" s="220"/>
      <c r="P46" s="220"/>
      <c r="Q46" s="220"/>
      <c r="R46" s="220"/>
      <c r="S46" s="220"/>
      <c r="T46" s="220"/>
      <c r="U46" s="220"/>
      <c r="V46" s="220"/>
      <c r="W46" s="221"/>
    </row>
  </sheetData>
  <mergeCells count="83">
    <mergeCell ref="B34:D34"/>
    <mergeCell ref="B43:W44"/>
    <mergeCell ref="B45:W46"/>
    <mergeCell ref="B35:D35"/>
    <mergeCell ref="B36:D36"/>
    <mergeCell ref="B37:D37"/>
    <mergeCell ref="B38:D38"/>
    <mergeCell ref="B39:D39"/>
    <mergeCell ref="B41:W42"/>
    <mergeCell ref="B30:Q31"/>
    <mergeCell ref="S30:T30"/>
    <mergeCell ref="V30:W30"/>
    <mergeCell ref="B32:D32"/>
    <mergeCell ref="B33:D33"/>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2" min="1" max="22" man="1"/>
    <brk id="25" min="1" max="22" man="1"/>
    <brk id="39" min="1" max="22" man="1"/>
    <brk id="44" min="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424</v>
      </c>
      <c r="D4" s="266" t="s">
        <v>423</v>
      </c>
      <c r="E4" s="266"/>
      <c r="F4" s="266"/>
      <c r="G4" s="266"/>
      <c r="H4" s="267"/>
      <c r="I4" s="18"/>
      <c r="J4" s="268" t="s">
        <v>6</v>
      </c>
      <c r="K4" s="266"/>
      <c r="L4" s="17" t="s">
        <v>353</v>
      </c>
      <c r="M4" s="269" t="s">
        <v>422</v>
      </c>
      <c r="N4" s="269"/>
      <c r="O4" s="269"/>
      <c r="P4" s="269"/>
      <c r="Q4" s="270"/>
      <c r="R4" s="19"/>
      <c r="S4" s="271" t="s">
        <v>9</v>
      </c>
      <c r="T4" s="272"/>
      <c r="U4" s="272"/>
      <c r="V4" s="259" t="s">
        <v>421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412</v>
      </c>
      <c r="D6" s="255" t="s">
        <v>420</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77.75" customHeight="1" thickTop="1" thickBot="1" x14ac:dyDescent="0.25">
      <c r="B10" s="27" t="s">
        <v>25</v>
      </c>
      <c r="C10" s="259" t="s">
        <v>419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418</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417</v>
      </c>
      <c r="C21" s="236"/>
      <c r="D21" s="236"/>
      <c r="E21" s="236"/>
      <c r="F21" s="236"/>
      <c r="G21" s="236"/>
      <c r="H21" s="236"/>
      <c r="I21" s="236"/>
      <c r="J21" s="236"/>
      <c r="K21" s="236"/>
      <c r="L21" s="236"/>
      <c r="M21" s="237" t="s">
        <v>412</v>
      </c>
      <c r="N21" s="237"/>
      <c r="O21" s="237" t="s">
        <v>52</v>
      </c>
      <c r="P21" s="237"/>
      <c r="Q21" s="238" t="s">
        <v>53</v>
      </c>
      <c r="R21" s="238"/>
      <c r="S21" s="34" t="s">
        <v>54</v>
      </c>
      <c r="T21" s="34" t="s">
        <v>54</v>
      </c>
      <c r="U21" s="34" t="s">
        <v>416</v>
      </c>
      <c r="V21" s="34">
        <f>+IF(ISERR(U21/T21*100),"N/A",ROUND(U21/T21*100,2))</f>
        <v>91.42</v>
      </c>
      <c r="W21" s="35">
        <f>+IF(ISERR(U21/S21*100),"N/A",ROUND(U21/S21*100,2))</f>
        <v>91.42</v>
      </c>
    </row>
    <row r="22" spans="2:27" ht="56.25" customHeight="1" x14ac:dyDescent="0.2">
      <c r="B22" s="235" t="s">
        <v>415</v>
      </c>
      <c r="C22" s="236"/>
      <c r="D22" s="236"/>
      <c r="E22" s="236"/>
      <c r="F22" s="236"/>
      <c r="G22" s="236"/>
      <c r="H22" s="236"/>
      <c r="I22" s="236"/>
      <c r="J22" s="236"/>
      <c r="K22" s="236"/>
      <c r="L22" s="236"/>
      <c r="M22" s="237" t="s">
        <v>412</v>
      </c>
      <c r="N22" s="237"/>
      <c r="O22" s="237" t="s">
        <v>52</v>
      </c>
      <c r="P22" s="237"/>
      <c r="Q22" s="238" t="s">
        <v>393</v>
      </c>
      <c r="R22" s="238"/>
      <c r="S22" s="34" t="s">
        <v>54</v>
      </c>
      <c r="T22" s="34" t="s">
        <v>54</v>
      </c>
      <c r="U22" s="34" t="s">
        <v>414</v>
      </c>
      <c r="V22" s="34">
        <f>+IF(ISERR(U22/T22*100),"N/A",ROUND(U22/T22*100,2))</f>
        <v>436.16</v>
      </c>
      <c r="W22" s="35">
        <f>+IF(ISERR(U22/S22*100),"N/A",ROUND(U22/S22*100,2))</f>
        <v>436.16</v>
      </c>
    </row>
    <row r="23" spans="2:27" ht="56.25" customHeight="1" thickBot="1" x14ac:dyDescent="0.25">
      <c r="B23" s="235" t="s">
        <v>413</v>
      </c>
      <c r="C23" s="236"/>
      <c r="D23" s="236"/>
      <c r="E23" s="236"/>
      <c r="F23" s="236"/>
      <c r="G23" s="236"/>
      <c r="H23" s="236"/>
      <c r="I23" s="236"/>
      <c r="J23" s="236"/>
      <c r="K23" s="236"/>
      <c r="L23" s="236"/>
      <c r="M23" s="237" t="s">
        <v>412</v>
      </c>
      <c r="N23" s="237"/>
      <c r="O23" s="237" t="s">
        <v>52</v>
      </c>
      <c r="P23" s="237"/>
      <c r="Q23" s="238" t="s">
        <v>393</v>
      </c>
      <c r="R23" s="238"/>
      <c r="S23" s="34" t="s">
        <v>54</v>
      </c>
      <c r="T23" s="34" t="s">
        <v>54</v>
      </c>
      <c r="U23" s="34" t="s">
        <v>411</v>
      </c>
      <c r="V23" s="34">
        <f>+IF(ISERR(U23/T23*100),"N/A",ROUND(U23/T23*100,2))</f>
        <v>83.04</v>
      </c>
      <c r="W23" s="35">
        <f>+IF(ISERR(U23/S23*100),"N/A",ROUND(U23/S23*100,2))</f>
        <v>83.04</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409</v>
      </c>
      <c r="F27" s="40"/>
      <c r="G27" s="40"/>
      <c r="H27" s="41"/>
      <c r="I27" s="41"/>
      <c r="J27" s="41"/>
      <c r="K27" s="41"/>
      <c r="L27" s="41"/>
      <c r="M27" s="41"/>
      <c r="N27" s="41"/>
      <c r="O27" s="41"/>
      <c r="P27" s="42"/>
      <c r="Q27" s="42"/>
      <c r="R27" s="43" t="s">
        <v>410</v>
      </c>
      <c r="S27" s="44" t="s">
        <v>11</v>
      </c>
      <c r="T27" s="42"/>
      <c r="U27" s="44" t="s">
        <v>407</v>
      </c>
      <c r="V27" s="42"/>
      <c r="W27" s="45">
        <f>+IF(ISERR(U27/R27*100),"N/A",ROUND(U27/R27*100,2))</f>
        <v>41.08</v>
      </c>
    </row>
    <row r="28" spans="2:27" ht="26.25" customHeight="1" thickBot="1" x14ac:dyDescent="0.25">
      <c r="B28" s="233" t="s">
        <v>74</v>
      </c>
      <c r="C28" s="234"/>
      <c r="D28" s="234"/>
      <c r="E28" s="46" t="s">
        <v>409</v>
      </c>
      <c r="F28" s="46"/>
      <c r="G28" s="46"/>
      <c r="H28" s="47"/>
      <c r="I28" s="47"/>
      <c r="J28" s="47"/>
      <c r="K28" s="47"/>
      <c r="L28" s="47"/>
      <c r="M28" s="47"/>
      <c r="N28" s="47"/>
      <c r="O28" s="47"/>
      <c r="P28" s="48"/>
      <c r="Q28" s="48"/>
      <c r="R28" s="49" t="s">
        <v>408</v>
      </c>
      <c r="S28" s="50" t="s">
        <v>408</v>
      </c>
      <c r="T28" s="51">
        <f>+IF(ISERR(S28/R28*100),"N/A",ROUND(S28/R28*100,2))</f>
        <v>100</v>
      </c>
      <c r="U28" s="50" t="s">
        <v>407</v>
      </c>
      <c r="V28" s="51">
        <f>+IF(ISERR(U28/S28*100),"N/A",ROUND(U28/S28*100,2))</f>
        <v>70.489999999999995</v>
      </c>
      <c r="W28" s="52">
        <f>+IF(ISERR(U28/R28*100),"N/A",ROUND(U28/R28*100,2))</f>
        <v>70.489999999999995</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406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06.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405</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07.2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404</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15.5" customHeight="1"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440</v>
      </c>
      <c r="D4" s="266" t="s">
        <v>439</v>
      </c>
      <c r="E4" s="266"/>
      <c r="F4" s="266"/>
      <c r="G4" s="266"/>
      <c r="H4" s="267"/>
      <c r="I4" s="18"/>
      <c r="J4" s="268" t="s">
        <v>6</v>
      </c>
      <c r="K4" s="266"/>
      <c r="L4" s="17" t="s">
        <v>264</v>
      </c>
      <c r="M4" s="269" t="s">
        <v>263</v>
      </c>
      <c r="N4" s="269"/>
      <c r="O4" s="269"/>
      <c r="P4" s="269"/>
      <c r="Q4" s="270"/>
      <c r="R4" s="19"/>
      <c r="S4" s="271" t="s">
        <v>9</v>
      </c>
      <c r="T4" s="272"/>
      <c r="U4" s="272"/>
      <c r="V4" s="259" t="s">
        <v>253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432</v>
      </c>
      <c r="D6" s="255" t="s">
        <v>292</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438</v>
      </c>
      <c r="K8" s="26" t="s">
        <v>437</v>
      </c>
      <c r="L8" s="26" t="s">
        <v>436</v>
      </c>
      <c r="M8" s="26" t="s">
        <v>148</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435</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434</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433</v>
      </c>
      <c r="C21" s="236"/>
      <c r="D21" s="236"/>
      <c r="E21" s="236"/>
      <c r="F21" s="236"/>
      <c r="G21" s="236"/>
      <c r="H21" s="236"/>
      <c r="I21" s="236"/>
      <c r="J21" s="236"/>
      <c r="K21" s="236"/>
      <c r="L21" s="236"/>
      <c r="M21" s="237" t="s">
        <v>432</v>
      </c>
      <c r="N21" s="237"/>
      <c r="O21" s="237" t="s">
        <v>52</v>
      </c>
      <c r="P21" s="237"/>
      <c r="Q21" s="238" t="s">
        <v>53</v>
      </c>
      <c r="R21" s="238"/>
      <c r="S21" s="34" t="s">
        <v>431</v>
      </c>
      <c r="T21" s="34" t="s">
        <v>431</v>
      </c>
      <c r="U21" s="34" t="s">
        <v>431</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430</v>
      </c>
      <c r="F25" s="40"/>
      <c r="G25" s="40"/>
      <c r="H25" s="41"/>
      <c r="I25" s="41"/>
      <c r="J25" s="41"/>
      <c r="K25" s="41"/>
      <c r="L25" s="41"/>
      <c r="M25" s="41"/>
      <c r="N25" s="41"/>
      <c r="O25" s="41"/>
      <c r="P25" s="42"/>
      <c r="Q25" s="42"/>
      <c r="R25" s="43" t="s">
        <v>253</v>
      </c>
      <c r="S25" s="44" t="s">
        <v>11</v>
      </c>
      <c r="T25" s="42"/>
      <c r="U25" s="44" t="s">
        <v>428</v>
      </c>
      <c r="V25" s="42"/>
      <c r="W25" s="45">
        <f>+IF(ISERR(U25/R25*100),"N/A",ROUND(U25/R25*100,2))</f>
        <v>10.25</v>
      </c>
    </row>
    <row r="26" spans="2:27" ht="26.25" customHeight="1" thickBot="1" x14ac:dyDescent="0.25">
      <c r="B26" s="233" t="s">
        <v>74</v>
      </c>
      <c r="C26" s="234"/>
      <c r="D26" s="234"/>
      <c r="E26" s="46" t="s">
        <v>430</v>
      </c>
      <c r="F26" s="46"/>
      <c r="G26" s="46"/>
      <c r="H26" s="47"/>
      <c r="I26" s="47"/>
      <c r="J26" s="47"/>
      <c r="K26" s="47"/>
      <c r="L26" s="47"/>
      <c r="M26" s="47"/>
      <c r="N26" s="47"/>
      <c r="O26" s="47"/>
      <c r="P26" s="48"/>
      <c r="Q26" s="48"/>
      <c r="R26" s="49" t="s">
        <v>429</v>
      </c>
      <c r="S26" s="50" t="s">
        <v>429</v>
      </c>
      <c r="T26" s="51">
        <f>+IF(ISERR(S26/R26*100),"N/A",ROUND(S26/R26*100,2))</f>
        <v>100</v>
      </c>
      <c r="U26" s="50" t="s">
        <v>428</v>
      </c>
      <c r="V26" s="51">
        <f>+IF(ISERR(U26/S26*100),"N/A",ROUND(U26/S26*100,2))</f>
        <v>78.849999999999994</v>
      </c>
      <c r="W26" s="52">
        <f>+IF(ISERR(U26/R26*100),"N/A",ROUND(U26/R26*100,2))</f>
        <v>78.849999999999994</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427</v>
      </c>
      <c r="C28" s="214"/>
      <c r="D28" s="214"/>
      <c r="E28" s="214"/>
      <c r="F28" s="214"/>
      <c r="G28" s="214"/>
      <c r="H28" s="214"/>
      <c r="I28" s="214"/>
      <c r="J28" s="214"/>
      <c r="K28" s="214"/>
      <c r="L28" s="214"/>
      <c r="M28" s="214"/>
      <c r="N28" s="214"/>
      <c r="O28" s="214"/>
      <c r="P28" s="214"/>
      <c r="Q28" s="214"/>
      <c r="R28" s="214"/>
      <c r="S28" s="214"/>
      <c r="T28" s="214"/>
      <c r="U28" s="214"/>
      <c r="V28" s="214"/>
      <c r="W28" s="215"/>
    </row>
    <row r="29" spans="2:27" ht="55.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426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36"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425</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440</v>
      </c>
      <c r="D4" s="266" t="s">
        <v>439</v>
      </c>
      <c r="E4" s="266"/>
      <c r="F4" s="266"/>
      <c r="G4" s="266"/>
      <c r="H4" s="267"/>
      <c r="I4" s="18"/>
      <c r="J4" s="268" t="s">
        <v>6</v>
      </c>
      <c r="K4" s="266"/>
      <c r="L4" s="17" t="s">
        <v>458</v>
      </c>
      <c r="M4" s="269" t="s">
        <v>457</v>
      </c>
      <c r="N4" s="269"/>
      <c r="O4" s="269"/>
      <c r="P4" s="269"/>
      <c r="Q4" s="270"/>
      <c r="R4" s="19"/>
      <c r="S4" s="271" t="s">
        <v>9</v>
      </c>
      <c r="T4" s="272"/>
      <c r="U4" s="272"/>
      <c r="V4" s="259" t="s">
        <v>446</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450</v>
      </c>
      <c r="D6" s="255" t="s">
        <v>456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455</v>
      </c>
      <c r="M8" s="26" t="s">
        <v>454</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71.25" customHeight="1" thickTop="1" thickBot="1" x14ac:dyDescent="0.25">
      <c r="B10" s="27" t="s">
        <v>25</v>
      </c>
      <c r="C10" s="259" t="s">
        <v>453</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452</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451</v>
      </c>
      <c r="C21" s="236"/>
      <c r="D21" s="236"/>
      <c r="E21" s="236"/>
      <c r="F21" s="236"/>
      <c r="G21" s="236"/>
      <c r="H21" s="236"/>
      <c r="I21" s="236"/>
      <c r="J21" s="236"/>
      <c r="K21" s="236"/>
      <c r="L21" s="236"/>
      <c r="M21" s="237" t="s">
        <v>450</v>
      </c>
      <c r="N21" s="237"/>
      <c r="O21" s="237" t="s">
        <v>52</v>
      </c>
      <c r="P21" s="237"/>
      <c r="Q21" s="238" t="s">
        <v>53</v>
      </c>
      <c r="R21" s="238"/>
      <c r="S21" s="34" t="s">
        <v>449</v>
      </c>
      <c r="T21" s="34" t="s">
        <v>449</v>
      </c>
      <c r="U21" s="34" t="s">
        <v>448</v>
      </c>
      <c r="V21" s="34">
        <f>+IF(ISERR(U21/T21*100),"N/A",ROUND(U21/T21*100,2))</f>
        <v>172.08</v>
      </c>
      <c r="W21" s="35">
        <f>+IF(ISERR(U21/S21*100),"N/A",ROUND(U21/S21*100,2))</f>
        <v>172.08</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447</v>
      </c>
      <c r="F25" s="40"/>
      <c r="G25" s="40"/>
      <c r="H25" s="41"/>
      <c r="I25" s="41"/>
      <c r="J25" s="41"/>
      <c r="K25" s="41"/>
      <c r="L25" s="41"/>
      <c r="M25" s="41"/>
      <c r="N25" s="41"/>
      <c r="O25" s="41"/>
      <c r="P25" s="42"/>
      <c r="Q25" s="42"/>
      <c r="R25" s="43" t="s">
        <v>446</v>
      </c>
      <c r="S25" s="44" t="s">
        <v>11</v>
      </c>
      <c r="T25" s="42"/>
      <c r="U25" s="44" t="s">
        <v>444</v>
      </c>
      <c r="V25" s="42"/>
      <c r="W25" s="45">
        <f>+IF(ISERR(U25/R25*100),"N/A",ROUND(U25/R25*100,2))</f>
        <v>19.05</v>
      </c>
    </row>
    <row r="26" spans="2:27" ht="26.25" customHeight="1" thickBot="1" x14ac:dyDescent="0.25">
      <c r="B26" s="233" t="s">
        <v>74</v>
      </c>
      <c r="C26" s="234"/>
      <c r="D26" s="234"/>
      <c r="E26" s="46" t="s">
        <v>447</v>
      </c>
      <c r="F26" s="46"/>
      <c r="G26" s="46"/>
      <c r="H26" s="47"/>
      <c r="I26" s="47"/>
      <c r="J26" s="47"/>
      <c r="K26" s="47"/>
      <c r="L26" s="47"/>
      <c r="M26" s="47"/>
      <c r="N26" s="47"/>
      <c r="O26" s="47"/>
      <c r="P26" s="48"/>
      <c r="Q26" s="48"/>
      <c r="R26" s="49" t="s">
        <v>446</v>
      </c>
      <c r="S26" s="50" t="s">
        <v>445</v>
      </c>
      <c r="T26" s="51">
        <f>+IF(ISERR(S26/R26*100),"N/A",ROUND(S26/R26*100,2))</f>
        <v>100</v>
      </c>
      <c r="U26" s="50" t="s">
        <v>444</v>
      </c>
      <c r="V26" s="51">
        <f>+IF(ISERR(U26/S26*100),"N/A",ROUND(U26/S26*100,2))</f>
        <v>19.05</v>
      </c>
      <c r="W26" s="52">
        <f>+IF(ISERR(U26/R26*100),"N/A",ROUND(U26/R26*100,2))</f>
        <v>19.05</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443</v>
      </c>
      <c r="C28" s="214"/>
      <c r="D28" s="214"/>
      <c r="E28" s="214"/>
      <c r="F28" s="214"/>
      <c r="G28" s="214"/>
      <c r="H28" s="214"/>
      <c r="I28" s="214"/>
      <c r="J28" s="214"/>
      <c r="K28" s="214"/>
      <c r="L28" s="214"/>
      <c r="M28" s="214"/>
      <c r="N28" s="214"/>
      <c r="O28" s="214"/>
      <c r="P28" s="214"/>
      <c r="Q28" s="214"/>
      <c r="R28" s="214"/>
      <c r="S28" s="214"/>
      <c r="T28" s="214"/>
      <c r="U28" s="214"/>
      <c r="V28" s="214"/>
      <c r="W28" s="215"/>
    </row>
    <row r="29" spans="2:27" ht="45.7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442</v>
      </c>
      <c r="C30" s="214"/>
      <c r="D30" s="214"/>
      <c r="E30" s="214"/>
      <c r="F30" s="214"/>
      <c r="G30" s="214"/>
      <c r="H30" s="214"/>
      <c r="I30" s="214"/>
      <c r="J30" s="214"/>
      <c r="K30" s="214"/>
      <c r="L30" s="214"/>
      <c r="M30" s="214"/>
      <c r="N30" s="214"/>
      <c r="O30" s="214"/>
      <c r="P30" s="214"/>
      <c r="Q30" s="214"/>
      <c r="R30" s="214"/>
      <c r="S30" s="214"/>
      <c r="T30" s="214"/>
      <c r="U30" s="214"/>
      <c r="V30" s="214"/>
      <c r="W30" s="215"/>
    </row>
    <row r="31" spans="2:27" ht="42"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441</v>
      </c>
      <c r="C32" s="214"/>
      <c r="D32" s="214"/>
      <c r="E32" s="214"/>
      <c r="F32" s="214"/>
      <c r="G32" s="214"/>
      <c r="H32" s="214"/>
      <c r="I32" s="214"/>
      <c r="J32" s="214"/>
      <c r="K32" s="214"/>
      <c r="L32" s="214"/>
      <c r="M32" s="214"/>
      <c r="N32" s="214"/>
      <c r="O32" s="214"/>
      <c r="P32" s="214"/>
      <c r="Q32" s="214"/>
      <c r="R32" s="214"/>
      <c r="S32" s="214"/>
      <c r="T32" s="214"/>
      <c r="U32" s="214"/>
      <c r="V32" s="214"/>
      <c r="W32" s="215"/>
    </row>
    <row r="33" spans="2:23" ht="23.25"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81"/>
  <sheetViews>
    <sheetView showGridLines="0" zoomScaleNormal="100" workbookViewId="0">
      <selection sqref="A1:C1"/>
    </sheetView>
  </sheetViews>
  <sheetFormatPr baseColWidth="10" defaultRowHeight="15" x14ac:dyDescent="0.25"/>
  <cols>
    <col min="1" max="1" width="3.375" style="83" customWidth="1"/>
    <col min="2" max="2" width="3.875" style="83" customWidth="1"/>
    <col min="3" max="3" width="52.125" style="83" customWidth="1"/>
    <col min="4" max="4" width="16.5" style="83" customWidth="1"/>
    <col min="5" max="5" width="14.625" style="83" customWidth="1"/>
    <col min="6" max="7" width="14.625" style="83" bestFit="1" customWidth="1"/>
    <col min="8" max="8" width="18.125" style="83" customWidth="1"/>
    <col min="9" max="9" width="14.625" style="83" bestFit="1" customWidth="1"/>
    <col min="10" max="10" width="15.75" style="83" customWidth="1"/>
    <col min="11" max="11" width="16" style="83" customWidth="1"/>
    <col min="12" max="12" width="2.875" style="83" customWidth="1"/>
    <col min="13" max="16384" width="11" style="83"/>
  </cols>
  <sheetData>
    <row r="1" spans="1:15" s="111" customFormat="1" ht="39" customHeight="1" x14ac:dyDescent="0.2">
      <c r="A1" s="198" t="s">
        <v>2361</v>
      </c>
      <c r="B1" s="198"/>
      <c r="C1" s="198"/>
      <c r="D1" s="110" t="s">
        <v>2374</v>
      </c>
      <c r="E1" s="112"/>
    </row>
    <row r="2" spans="1:15" ht="15.75" thickBot="1" x14ac:dyDescent="0.3"/>
    <row r="3" spans="1:15" s="148" customFormat="1" ht="64.5" customHeight="1" thickTop="1" thickBot="1" x14ac:dyDescent="0.3">
      <c r="B3" s="191" t="s">
        <v>2392</v>
      </c>
      <c r="C3" s="192"/>
      <c r="D3" s="192"/>
      <c r="E3" s="192"/>
      <c r="F3" s="192"/>
      <c r="G3" s="192"/>
      <c r="H3" s="192"/>
      <c r="I3" s="192"/>
      <c r="J3" s="192"/>
      <c r="K3" s="192"/>
    </row>
    <row r="4" spans="1:15" ht="30" customHeight="1" thickBot="1" x14ac:dyDescent="0.3">
      <c r="B4" s="203" t="s">
        <v>3</v>
      </c>
      <c r="C4" s="203"/>
      <c r="D4" s="211" t="s">
        <v>2375</v>
      </c>
      <c r="E4" s="207" t="s">
        <v>2376</v>
      </c>
      <c r="F4" s="210" t="s">
        <v>2377</v>
      </c>
      <c r="G4" s="210"/>
      <c r="H4" s="210"/>
      <c r="I4" s="210"/>
      <c r="J4" s="210"/>
      <c r="K4" s="210"/>
      <c r="L4" s="149"/>
      <c r="M4" s="149"/>
    </row>
    <row r="5" spans="1:15" ht="30" customHeight="1" thickBot="1" x14ac:dyDescent="0.3">
      <c r="B5" s="203"/>
      <c r="C5" s="203"/>
      <c r="D5" s="212"/>
      <c r="E5" s="207"/>
      <c r="F5" s="207" t="s">
        <v>2399</v>
      </c>
      <c r="G5" s="207" t="s">
        <v>2400</v>
      </c>
      <c r="H5" s="207" t="s">
        <v>2401</v>
      </c>
      <c r="I5" s="210" t="s">
        <v>2378</v>
      </c>
      <c r="J5" s="210"/>
      <c r="K5" s="210"/>
      <c r="L5" s="149"/>
      <c r="M5" s="149"/>
    </row>
    <row r="6" spans="1:15" s="85" customFormat="1" ht="32.25" thickBot="1" x14ac:dyDescent="0.25">
      <c r="A6" s="84"/>
      <c r="B6" s="203"/>
      <c r="C6" s="203"/>
      <c r="D6" s="212"/>
      <c r="E6" s="207"/>
      <c r="F6" s="207"/>
      <c r="G6" s="207"/>
      <c r="H6" s="207"/>
      <c r="I6" s="187" t="s">
        <v>2398</v>
      </c>
      <c r="J6" s="150" t="s">
        <v>2391</v>
      </c>
      <c r="K6" s="150" t="s">
        <v>2379</v>
      </c>
      <c r="L6" s="151"/>
      <c r="M6" s="151"/>
    </row>
    <row r="7" spans="1:15" ht="16.5" thickBot="1" x14ac:dyDescent="0.3">
      <c r="B7" s="201"/>
      <c r="C7" s="201"/>
      <c r="D7" s="206"/>
      <c r="E7" s="211"/>
      <c r="F7" s="152" t="s">
        <v>2380</v>
      </c>
      <c r="G7" s="152" t="s">
        <v>2381</v>
      </c>
      <c r="H7" s="152" t="s">
        <v>2382</v>
      </c>
      <c r="I7" s="152" t="s">
        <v>2383</v>
      </c>
      <c r="J7" s="188" t="s">
        <v>2403</v>
      </c>
      <c r="K7" s="152" t="s">
        <v>2402</v>
      </c>
      <c r="L7" s="149"/>
      <c r="M7" s="149"/>
    </row>
    <row r="8" spans="1:15" ht="5.25" customHeight="1" x14ac:dyDescent="0.25">
      <c r="B8" s="153"/>
      <c r="C8" s="154"/>
      <c r="D8" s="155"/>
      <c r="E8" s="154"/>
      <c r="F8" s="154"/>
      <c r="G8" s="154"/>
      <c r="H8" s="154"/>
      <c r="I8" s="154"/>
      <c r="J8" s="154"/>
      <c r="K8" s="156"/>
      <c r="L8" s="149"/>
      <c r="M8" s="149"/>
    </row>
    <row r="9" spans="1:15" ht="15.75" x14ac:dyDescent="0.25">
      <c r="B9" s="124"/>
      <c r="C9" s="157" t="s">
        <v>2364</v>
      </c>
      <c r="D9" s="158">
        <f t="shared" ref="D9:E9" si="0">SUM(D10:D40)</f>
        <v>106</v>
      </c>
      <c r="E9" s="158">
        <f t="shared" si="0"/>
        <v>401</v>
      </c>
      <c r="F9" s="125">
        <f>SUM(F10:F36)-F47</f>
        <v>27424643714</v>
      </c>
      <c r="G9" s="125">
        <f t="shared" ref="G9:I9" si="1">SUM(G10:G36)-G47</f>
        <v>25959333791</v>
      </c>
      <c r="H9" s="125">
        <f t="shared" si="1"/>
        <v>25959333791</v>
      </c>
      <c r="I9" s="125">
        <f t="shared" si="1"/>
        <v>24469647802</v>
      </c>
      <c r="J9" s="159">
        <f>I9/G9*100</f>
        <v>94.261462944336159</v>
      </c>
      <c r="K9" s="160">
        <f>I9/H9*100</f>
        <v>94.261462944336159</v>
      </c>
      <c r="L9" s="149"/>
      <c r="M9" s="149"/>
      <c r="N9" s="90"/>
      <c r="O9" s="90"/>
    </row>
    <row r="10" spans="1:15" ht="17.25" customHeight="1" x14ac:dyDescent="0.25">
      <c r="B10" s="146">
        <v>1</v>
      </c>
      <c r="C10" s="162" t="s">
        <v>5</v>
      </c>
      <c r="D10" s="163">
        <v>1</v>
      </c>
      <c r="E10" s="163">
        <v>7</v>
      </c>
      <c r="F10" s="164">
        <v>29000000</v>
      </c>
      <c r="G10" s="164">
        <v>29000000</v>
      </c>
      <c r="H10" s="164">
        <v>29000000</v>
      </c>
      <c r="I10" s="164">
        <v>23515494</v>
      </c>
      <c r="J10" s="165">
        <v>81.099999999999994</v>
      </c>
      <c r="K10" s="166">
        <v>81.099999999999994</v>
      </c>
      <c r="L10" s="167"/>
      <c r="M10" s="149"/>
      <c r="N10" s="90"/>
      <c r="O10" s="90"/>
    </row>
    <row r="11" spans="1:15" ht="15.75" x14ac:dyDescent="0.25">
      <c r="B11" s="147">
        <v>4</v>
      </c>
      <c r="C11" s="168" t="s">
        <v>110</v>
      </c>
      <c r="D11" s="163">
        <v>6</v>
      </c>
      <c r="E11" s="163">
        <v>20</v>
      </c>
      <c r="F11" s="164">
        <v>213185374</v>
      </c>
      <c r="G11" s="164">
        <v>187395998</v>
      </c>
      <c r="H11" s="164">
        <v>187395998</v>
      </c>
      <c r="I11" s="164">
        <v>185693011</v>
      </c>
      <c r="J11" s="165">
        <v>99.1</v>
      </c>
      <c r="K11" s="166">
        <v>99.1</v>
      </c>
      <c r="L11" s="167"/>
      <c r="M11" s="149"/>
      <c r="N11" s="90"/>
      <c r="O11" s="90"/>
    </row>
    <row r="12" spans="1:15" ht="17.25" customHeight="1" x14ac:dyDescent="0.25">
      <c r="B12" s="147">
        <v>5</v>
      </c>
      <c r="C12" s="168" t="s">
        <v>246</v>
      </c>
      <c r="D12" s="163">
        <v>3</v>
      </c>
      <c r="E12" s="163">
        <v>7</v>
      </c>
      <c r="F12" s="164">
        <v>17000000</v>
      </c>
      <c r="G12" s="164">
        <v>17015643</v>
      </c>
      <c r="H12" s="164">
        <v>17015643</v>
      </c>
      <c r="I12" s="164">
        <v>13079026</v>
      </c>
      <c r="J12" s="165">
        <v>76.900000000000006</v>
      </c>
      <c r="K12" s="166">
        <v>76.900000000000006</v>
      </c>
      <c r="L12" s="167"/>
      <c r="M12" s="169"/>
      <c r="N12" s="90"/>
      <c r="O12" s="90"/>
    </row>
    <row r="13" spans="1:15" x14ac:dyDescent="0.25">
      <c r="B13" s="147">
        <v>6</v>
      </c>
      <c r="C13" s="168" t="s">
        <v>293</v>
      </c>
      <c r="D13" s="163">
        <v>1</v>
      </c>
      <c r="E13" s="163">
        <v>3</v>
      </c>
      <c r="F13" s="164">
        <v>4000000</v>
      </c>
      <c r="G13" s="164">
        <v>1218594</v>
      </c>
      <c r="H13" s="164">
        <v>1218594</v>
      </c>
      <c r="I13" s="164">
        <v>1217168</v>
      </c>
      <c r="J13" s="165">
        <v>99.9</v>
      </c>
      <c r="K13" s="166">
        <v>99.9</v>
      </c>
      <c r="L13" s="167"/>
      <c r="M13" s="169"/>
      <c r="N13" s="90"/>
    </row>
    <row r="14" spans="1:15" ht="17.25" customHeight="1" x14ac:dyDescent="0.25">
      <c r="B14" s="147">
        <v>7</v>
      </c>
      <c r="C14" s="168" t="s">
        <v>332</v>
      </c>
      <c r="D14" s="163">
        <v>1</v>
      </c>
      <c r="E14" s="163">
        <v>9</v>
      </c>
      <c r="F14" s="164">
        <v>108000000</v>
      </c>
      <c r="G14" s="164">
        <v>108000000</v>
      </c>
      <c r="H14" s="164">
        <v>108000000</v>
      </c>
      <c r="I14" s="164">
        <v>108000000</v>
      </c>
      <c r="J14" s="165">
        <v>100</v>
      </c>
      <c r="K14" s="166">
        <v>100</v>
      </c>
      <c r="L14" s="167"/>
      <c r="M14" s="149"/>
      <c r="N14" s="90"/>
    </row>
    <row r="15" spans="1:15" ht="15.75" x14ac:dyDescent="0.25">
      <c r="B15" s="147">
        <v>8</v>
      </c>
      <c r="C15" s="168" t="s">
        <v>354</v>
      </c>
      <c r="D15" s="163">
        <v>2</v>
      </c>
      <c r="E15" s="163">
        <v>8</v>
      </c>
      <c r="F15" s="164">
        <v>2454471905</v>
      </c>
      <c r="G15" s="164">
        <v>2279525894</v>
      </c>
      <c r="H15" s="164">
        <v>2279525894</v>
      </c>
      <c r="I15" s="164">
        <v>2136638422</v>
      </c>
      <c r="J15" s="165">
        <v>93.7</v>
      </c>
      <c r="K15" s="166">
        <v>93.7</v>
      </c>
      <c r="L15" s="167"/>
      <c r="M15" s="149"/>
    </row>
    <row r="16" spans="1:15" ht="15.75" x14ac:dyDescent="0.25">
      <c r="B16" s="147">
        <v>9</v>
      </c>
      <c r="C16" s="168" t="s">
        <v>423</v>
      </c>
      <c r="D16" s="163">
        <v>1</v>
      </c>
      <c r="E16" s="163">
        <v>3</v>
      </c>
      <c r="F16" s="164">
        <v>6283203</v>
      </c>
      <c r="G16" s="164">
        <v>3661400</v>
      </c>
      <c r="H16" s="164">
        <v>3661400</v>
      </c>
      <c r="I16" s="164">
        <v>2583155</v>
      </c>
      <c r="J16" s="165">
        <v>70.599999999999994</v>
      </c>
      <c r="K16" s="166">
        <v>70.599999999999994</v>
      </c>
      <c r="L16" s="167"/>
      <c r="M16" s="149"/>
    </row>
    <row r="17" spans="2:13" ht="15.75" x14ac:dyDescent="0.25">
      <c r="B17" s="147">
        <v>10</v>
      </c>
      <c r="C17" s="168" t="s">
        <v>439</v>
      </c>
      <c r="D17" s="163">
        <v>2</v>
      </c>
      <c r="E17" s="163">
        <v>2</v>
      </c>
      <c r="F17" s="164">
        <v>334000000</v>
      </c>
      <c r="G17" s="164">
        <v>330521166</v>
      </c>
      <c r="H17" s="164">
        <v>330521166</v>
      </c>
      <c r="I17" s="164">
        <v>63281654</v>
      </c>
      <c r="J17" s="165">
        <v>19.100000000000001</v>
      </c>
      <c r="K17" s="166">
        <v>19.100000000000001</v>
      </c>
      <c r="L17" s="167"/>
      <c r="M17" s="149"/>
    </row>
    <row r="18" spans="2:13" ht="15.75" x14ac:dyDescent="0.25">
      <c r="B18" s="134">
        <v>11</v>
      </c>
      <c r="C18" s="168" t="s">
        <v>487</v>
      </c>
      <c r="D18" s="163">
        <v>7</v>
      </c>
      <c r="E18" s="163">
        <v>23</v>
      </c>
      <c r="F18" s="164">
        <v>3704977007</v>
      </c>
      <c r="G18" s="164">
        <v>3736165002</v>
      </c>
      <c r="H18" s="164">
        <v>3736165002</v>
      </c>
      <c r="I18" s="164">
        <v>3396295517</v>
      </c>
      <c r="J18" s="165">
        <v>90.9</v>
      </c>
      <c r="K18" s="166">
        <v>90.9</v>
      </c>
      <c r="L18" s="167"/>
      <c r="M18" s="149"/>
    </row>
    <row r="19" spans="2:13" ht="17.25" customHeight="1" x14ac:dyDescent="0.25">
      <c r="B19" s="134">
        <v>12</v>
      </c>
      <c r="C19" s="168" t="s">
        <v>710</v>
      </c>
      <c r="D19" s="163">
        <v>14</v>
      </c>
      <c r="E19" s="163">
        <v>102</v>
      </c>
      <c r="F19" s="164">
        <v>5132523055</v>
      </c>
      <c r="G19" s="164">
        <v>4776789677</v>
      </c>
      <c r="H19" s="164">
        <v>4776789677</v>
      </c>
      <c r="I19" s="164">
        <v>4369054626</v>
      </c>
      <c r="J19" s="165">
        <v>91.5</v>
      </c>
      <c r="K19" s="166">
        <v>91.5</v>
      </c>
      <c r="L19" s="167"/>
      <c r="M19" s="149"/>
    </row>
    <row r="20" spans="2:13" ht="15.75" x14ac:dyDescent="0.25">
      <c r="B20" s="134">
        <v>13</v>
      </c>
      <c r="C20" s="168" t="s">
        <v>1203</v>
      </c>
      <c r="D20" s="163">
        <v>1</v>
      </c>
      <c r="E20" s="163">
        <v>3</v>
      </c>
      <c r="F20" s="164">
        <v>7000000</v>
      </c>
      <c r="G20" s="164">
        <v>7139826</v>
      </c>
      <c r="H20" s="164">
        <v>7139826</v>
      </c>
      <c r="I20" s="164">
        <v>7018664</v>
      </c>
      <c r="J20" s="165">
        <v>98.3</v>
      </c>
      <c r="K20" s="166">
        <v>98.3</v>
      </c>
      <c r="L20" s="167"/>
      <c r="M20" s="149"/>
    </row>
    <row r="21" spans="2:13" ht="15.75" x14ac:dyDescent="0.25">
      <c r="B21" s="134">
        <v>14</v>
      </c>
      <c r="C21" s="168" t="s">
        <v>1217</v>
      </c>
      <c r="D21" s="163">
        <v>3</v>
      </c>
      <c r="E21" s="163">
        <v>6</v>
      </c>
      <c r="F21" s="164">
        <v>373498966</v>
      </c>
      <c r="G21" s="164">
        <v>263113391</v>
      </c>
      <c r="H21" s="164">
        <v>263113391</v>
      </c>
      <c r="I21" s="164">
        <v>260699335</v>
      </c>
      <c r="J21" s="165">
        <v>99.1</v>
      </c>
      <c r="K21" s="166">
        <v>99.1</v>
      </c>
      <c r="L21" s="167"/>
      <c r="M21" s="149"/>
    </row>
    <row r="22" spans="2:13" ht="17.25" customHeight="1" x14ac:dyDescent="0.25">
      <c r="B22" s="134">
        <v>15</v>
      </c>
      <c r="C22" s="168" t="s">
        <v>1262</v>
      </c>
      <c r="D22" s="163">
        <v>4</v>
      </c>
      <c r="E22" s="163">
        <v>11</v>
      </c>
      <c r="F22" s="164">
        <v>2393074550</v>
      </c>
      <c r="G22" s="164">
        <v>2086620172</v>
      </c>
      <c r="H22" s="164">
        <v>2086620172</v>
      </c>
      <c r="I22" s="164">
        <v>2082001771</v>
      </c>
      <c r="J22" s="165">
        <v>99.8</v>
      </c>
      <c r="K22" s="166">
        <v>99.8</v>
      </c>
      <c r="L22" s="167"/>
      <c r="M22" s="149"/>
    </row>
    <row r="23" spans="2:13" ht="17.25" customHeight="1" x14ac:dyDescent="0.25">
      <c r="B23" s="134">
        <v>16</v>
      </c>
      <c r="C23" s="168" t="s">
        <v>1351</v>
      </c>
      <c r="D23" s="163">
        <v>4</v>
      </c>
      <c r="E23" s="163">
        <v>8</v>
      </c>
      <c r="F23" s="164">
        <v>291104664</v>
      </c>
      <c r="G23" s="164">
        <v>256323553</v>
      </c>
      <c r="H23" s="164">
        <v>256323553</v>
      </c>
      <c r="I23" s="164">
        <v>256284211</v>
      </c>
      <c r="J23" s="165">
        <v>100</v>
      </c>
      <c r="K23" s="166">
        <v>100</v>
      </c>
      <c r="L23" s="167"/>
      <c r="M23" s="149"/>
    </row>
    <row r="24" spans="2:13" ht="15.75" x14ac:dyDescent="0.25">
      <c r="B24" s="134">
        <v>17</v>
      </c>
      <c r="C24" s="168" t="s">
        <v>1449</v>
      </c>
      <c r="D24" s="163">
        <v>7</v>
      </c>
      <c r="E24" s="163">
        <v>43</v>
      </c>
      <c r="F24" s="164">
        <v>145612767</v>
      </c>
      <c r="G24" s="164">
        <v>135827512</v>
      </c>
      <c r="H24" s="164">
        <v>135827512</v>
      </c>
      <c r="I24" s="164">
        <v>124893375</v>
      </c>
      <c r="J24" s="165">
        <v>91.9</v>
      </c>
      <c r="K24" s="166">
        <v>91.9</v>
      </c>
      <c r="L24" s="167"/>
      <c r="M24" s="149"/>
    </row>
    <row r="25" spans="2:13" ht="15.75" x14ac:dyDescent="0.25">
      <c r="B25" s="134">
        <v>18</v>
      </c>
      <c r="C25" s="168" t="s">
        <v>2393</v>
      </c>
      <c r="D25" s="163">
        <v>5</v>
      </c>
      <c r="E25" s="163">
        <v>15</v>
      </c>
      <c r="F25" s="164">
        <v>9749761</v>
      </c>
      <c r="G25" s="164">
        <v>11358070</v>
      </c>
      <c r="H25" s="164">
        <v>11358070</v>
      </c>
      <c r="I25" s="164">
        <v>10694460</v>
      </c>
      <c r="J25" s="165">
        <v>94.2</v>
      </c>
      <c r="K25" s="166">
        <v>94.2</v>
      </c>
      <c r="L25" s="167"/>
      <c r="M25" s="149"/>
    </row>
    <row r="26" spans="2:13" ht="15.75" x14ac:dyDescent="0.25">
      <c r="B26" s="134">
        <v>19</v>
      </c>
      <c r="C26" s="168" t="s">
        <v>1699</v>
      </c>
      <c r="D26" s="163">
        <v>1</v>
      </c>
      <c r="E26" s="163">
        <v>1</v>
      </c>
      <c r="F26" s="164">
        <v>445009</v>
      </c>
      <c r="G26" s="164">
        <v>446437</v>
      </c>
      <c r="H26" s="164">
        <v>446437</v>
      </c>
      <c r="I26" s="164">
        <v>446437</v>
      </c>
      <c r="J26" s="165">
        <v>100</v>
      </c>
      <c r="K26" s="166">
        <v>100</v>
      </c>
      <c r="L26" s="167"/>
      <c r="M26" s="149"/>
    </row>
    <row r="27" spans="2:13" ht="15.75" x14ac:dyDescent="0.25">
      <c r="B27" s="134">
        <v>20</v>
      </c>
      <c r="C27" s="168" t="s">
        <v>1716</v>
      </c>
      <c r="D27" s="163">
        <v>6</v>
      </c>
      <c r="E27" s="163">
        <v>13</v>
      </c>
      <c r="F27" s="164">
        <v>10615717139</v>
      </c>
      <c r="G27" s="164">
        <v>10129924878</v>
      </c>
      <c r="H27" s="164">
        <v>10129924878</v>
      </c>
      <c r="I27" s="164">
        <v>9843509223</v>
      </c>
      <c r="J27" s="165">
        <v>97.2</v>
      </c>
      <c r="K27" s="166">
        <v>97.2</v>
      </c>
      <c r="L27" s="167"/>
      <c r="M27" s="149"/>
    </row>
    <row r="28" spans="2:13" ht="15.75" x14ac:dyDescent="0.25">
      <c r="B28" s="134">
        <v>21</v>
      </c>
      <c r="C28" s="168" t="s">
        <v>1845</v>
      </c>
      <c r="D28" s="163">
        <v>1</v>
      </c>
      <c r="E28" s="163">
        <v>7</v>
      </c>
      <c r="F28" s="164">
        <v>9566941</v>
      </c>
      <c r="G28" s="164">
        <v>9632626</v>
      </c>
      <c r="H28" s="164">
        <v>9632626</v>
      </c>
      <c r="I28" s="164">
        <v>6055357</v>
      </c>
      <c r="J28" s="165">
        <v>62.9</v>
      </c>
      <c r="K28" s="166">
        <v>62.9</v>
      </c>
      <c r="L28" s="167"/>
      <c r="M28" s="149"/>
    </row>
    <row r="29" spans="2:13" ht="15.75" x14ac:dyDescent="0.25">
      <c r="B29" s="134">
        <v>22</v>
      </c>
      <c r="C29" s="168" t="s">
        <v>1861</v>
      </c>
      <c r="D29" s="163">
        <v>3</v>
      </c>
      <c r="E29" s="163">
        <v>6</v>
      </c>
      <c r="F29" s="164">
        <v>24735750</v>
      </c>
      <c r="G29" s="164">
        <v>24735750</v>
      </c>
      <c r="H29" s="164">
        <v>24735750</v>
      </c>
      <c r="I29" s="164">
        <v>24452110</v>
      </c>
      <c r="J29" s="165">
        <v>98.9</v>
      </c>
      <c r="K29" s="166">
        <v>98.9</v>
      </c>
      <c r="L29" s="167"/>
      <c r="M29" s="149"/>
    </row>
    <row r="30" spans="2:13" ht="15.75" x14ac:dyDescent="0.25">
      <c r="B30" s="134">
        <v>35</v>
      </c>
      <c r="C30" s="168" t="s">
        <v>1910</v>
      </c>
      <c r="D30" s="163">
        <v>2</v>
      </c>
      <c r="E30" s="163">
        <v>4</v>
      </c>
      <c r="F30" s="164">
        <v>35866132</v>
      </c>
      <c r="G30" s="164">
        <v>36940631</v>
      </c>
      <c r="H30" s="164">
        <v>36940631</v>
      </c>
      <c r="I30" s="164">
        <v>29894645</v>
      </c>
      <c r="J30" s="165">
        <v>80.900000000000006</v>
      </c>
      <c r="K30" s="166">
        <v>80.900000000000006</v>
      </c>
      <c r="L30" s="167"/>
      <c r="M30" s="149"/>
    </row>
    <row r="31" spans="2:13" ht="15.75" x14ac:dyDescent="0.25">
      <c r="B31" s="134">
        <v>38</v>
      </c>
      <c r="C31" s="168" t="s">
        <v>1947</v>
      </c>
      <c r="D31" s="163">
        <v>1</v>
      </c>
      <c r="E31" s="163">
        <v>3</v>
      </c>
      <c r="F31" s="164">
        <v>90000000</v>
      </c>
      <c r="G31" s="164">
        <v>86830614</v>
      </c>
      <c r="H31" s="164">
        <v>86830614</v>
      </c>
      <c r="I31" s="164">
        <v>86830614</v>
      </c>
      <c r="J31" s="165">
        <v>100</v>
      </c>
      <c r="K31" s="166">
        <v>100</v>
      </c>
      <c r="L31" s="167"/>
      <c r="M31" s="149"/>
    </row>
    <row r="32" spans="2:13" ht="15.75" x14ac:dyDescent="0.25">
      <c r="B32" s="134">
        <v>40</v>
      </c>
      <c r="C32" s="168" t="s">
        <v>1967</v>
      </c>
      <c r="D32" s="163">
        <v>1</v>
      </c>
      <c r="E32" s="163">
        <v>6</v>
      </c>
      <c r="F32" s="164">
        <v>64889392</v>
      </c>
      <c r="G32" s="164">
        <v>64889392</v>
      </c>
      <c r="H32" s="164">
        <v>64889392</v>
      </c>
      <c r="I32" s="164">
        <v>64889392</v>
      </c>
      <c r="J32" s="165">
        <v>100</v>
      </c>
      <c r="K32" s="166">
        <v>100</v>
      </c>
      <c r="L32" s="167"/>
      <c r="M32" s="149"/>
    </row>
    <row r="33" spans="2:13" ht="15.75" x14ac:dyDescent="0.25">
      <c r="B33" s="134">
        <v>43</v>
      </c>
      <c r="C33" s="168" t="s">
        <v>1987</v>
      </c>
      <c r="D33" s="163">
        <v>1</v>
      </c>
      <c r="E33" s="163">
        <v>3</v>
      </c>
      <c r="F33" s="164">
        <v>5315000</v>
      </c>
      <c r="G33" s="164">
        <v>5606740</v>
      </c>
      <c r="H33" s="164">
        <v>5606740</v>
      </c>
      <c r="I33" s="164">
        <v>5606740</v>
      </c>
      <c r="J33" s="165">
        <v>100</v>
      </c>
      <c r="K33" s="166">
        <v>100</v>
      </c>
      <c r="L33" s="167"/>
      <c r="M33" s="149"/>
    </row>
    <row r="34" spans="2:13" ht="15.75" x14ac:dyDescent="0.25">
      <c r="B34" s="134">
        <v>45</v>
      </c>
      <c r="C34" s="168" t="s">
        <v>2009</v>
      </c>
      <c r="D34" s="163">
        <v>2</v>
      </c>
      <c r="E34" s="163">
        <v>8</v>
      </c>
      <c r="F34" s="164">
        <v>250000</v>
      </c>
      <c r="G34" s="164">
        <v>254439</v>
      </c>
      <c r="H34" s="164">
        <v>254439</v>
      </c>
      <c r="I34" s="164">
        <v>156368</v>
      </c>
      <c r="J34" s="165">
        <v>61.5</v>
      </c>
      <c r="K34" s="166">
        <v>61.5</v>
      </c>
      <c r="L34" s="167"/>
      <c r="M34" s="149"/>
    </row>
    <row r="35" spans="2:13" ht="15.75" x14ac:dyDescent="0.25">
      <c r="B35" s="134">
        <v>47</v>
      </c>
      <c r="C35" s="168" t="s">
        <v>2034</v>
      </c>
      <c r="D35" s="163">
        <v>7</v>
      </c>
      <c r="E35" s="163">
        <v>21</v>
      </c>
      <c r="F35" s="164">
        <v>1326741442</v>
      </c>
      <c r="G35" s="164">
        <v>1332249954</v>
      </c>
      <c r="H35" s="164">
        <v>1332249954</v>
      </c>
      <c r="I35" s="164">
        <v>1329606708</v>
      </c>
      <c r="J35" s="165">
        <v>99.8</v>
      </c>
      <c r="K35" s="166">
        <v>99.8</v>
      </c>
      <c r="L35" s="167"/>
      <c r="M35" s="149"/>
    </row>
    <row r="36" spans="2:13" ht="15.75" x14ac:dyDescent="0.25">
      <c r="B36" s="134">
        <v>48</v>
      </c>
      <c r="C36" s="168" t="s">
        <v>2147</v>
      </c>
      <c r="D36" s="163">
        <v>2</v>
      </c>
      <c r="E36" s="163">
        <v>3</v>
      </c>
      <c r="F36" s="164">
        <v>29135657</v>
      </c>
      <c r="G36" s="164">
        <v>39646432</v>
      </c>
      <c r="H36" s="164">
        <v>39646432</v>
      </c>
      <c r="I36" s="164">
        <v>38099572</v>
      </c>
      <c r="J36" s="165">
        <v>96.1</v>
      </c>
      <c r="K36" s="166">
        <v>96.1</v>
      </c>
      <c r="L36" s="167"/>
      <c r="M36" s="149"/>
    </row>
    <row r="37" spans="2:13" ht="15.75" x14ac:dyDescent="0.25">
      <c r="B37" s="134">
        <v>50</v>
      </c>
      <c r="C37" s="168" t="s">
        <v>2394</v>
      </c>
      <c r="D37" s="163">
        <v>3</v>
      </c>
      <c r="E37" s="163">
        <v>10</v>
      </c>
      <c r="F37" s="164">
        <v>17346101039.1595</v>
      </c>
      <c r="G37" s="164">
        <v>17200930377.485531</v>
      </c>
      <c r="H37" s="164">
        <v>17200930377.485531</v>
      </c>
      <c r="I37" s="164">
        <v>17032504406.024101</v>
      </c>
      <c r="J37" s="165">
        <v>99.020832200554196</v>
      </c>
      <c r="K37" s="166">
        <v>99.020832200554196</v>
      </c>
      <c r="L37" s="167"/>
      <c r="M37" s="149"/>
    </row>
    <row r="38" spans="2:13" ht="29.25" customHeight="1" x14ac:dyDescent="0.25">
      <c r="B38" s="134">
        <v>51</v>
      </c>
      <c r="C38" s="168" t="s">
        <v>2395</v>
      </c>
      <c r="D38" s="184">
        <v>2</v>
      </c>
      <c r="E38" s="184">
        <v>10</v>
      </c>
      <c r="F38" s="161">
        <v>268497547</v>
      </c>
      <c r="G38" s="161">
        <v>236449628</v>
      </c>
      <c r="H38" s="161">
        <v>236449628</v>
      </c>
      <c r="I38" s="161">
        <v>231913271</v>
      </c>
      <c r="J38" s="185">
        <v>98.1</v>
      </c>
      <c r="K38" s="186">
        <v>98.1</v>
      </c>
      <c r="L38" s="167"/>
      <c r="M38" s="149"/>
    </row>
    <row r="39" spans="2:13" ht="15.75" x14ac:dyDescent="0.25">
      <c r="B39" s="136">
        <v>52</v>
      </c>
      <c r="C39" s="170" t="s">
        <v>2396</v>
      </c>
      <c r="D39" s="171">
        <v>1</v>
      </c>
      <c r="E39" s="171">
        <v>3</v>
      </c>
      <c r="F39" s="172">
        <v>12690000</v>
      </c>
      <c r="G39" s="172">
        <v>12690000</v>
      </c>
      <c r="H39" s="172">
        <v>12690000</v>
      </c>
      <c r="I39" s="172">
        <v>12371618</v>
      </c>
      <c r="J39" s="173">
        <v>97.5</v>
      </c>
      <c r="K39" s="174">
        <v>97.5</v>
      </c>
      <c r="L39" s="167"/>
      <c r="M39" s="149"/>
    </row>
    <row r="40" spans="2:13" ht="16.5" thickBot="1" x14ac:dyDescent="0.3">
      <c r="B40" s="140">
        <v>53</v>
      </c>
      <c r="C40" s="175" t="s">
        <v>2397</v>
      </c>
      <c r="D40" s="176">
        <v>11</v>
      </c>
      <c r="E40" s="176">
        <v>33</v>
      </c>
      <c r="F40" s="177">
        <v>33121449</v>
      </c>
      <c r="G40" s="177">
        <v>33121449</v>
      </c>
      <c r="H40" s="177">
        <v>33121449</v>
      </c>
      <c r="I40" s="177">
        <v>338412</v>
      </c>
      <c r="J40" s="178">
        <v>1</v>
      </c>
      <c r="K40" s="179">
        <v>1</v>
      </c>
      <c r="L40" s="167"/>
      <c r="M40" s="149"/>
    </row>
    <row r="41" spans="2:13" ht="15.75" x14ac:dyDescent="0.25">
      <c r="B41" s="88" t="s">
        <v>2384</v>
      </c>
      <c r="C41" s="149"/>
      <c r="D41" s="180"/>
      <c r="E41" s="149"/>
      <c r="F41" s="149"/>
      <c r="G41" s="181"/>
      <c r="H41" s="181"/>
      <c r="I41" s="181"/>
      <c r="J41" s="149"/>
      <c r="K41" s="149"/>
      <c r="L41" s="149"/>
      <c r="M41" s="149"/>
    </row>
    <row r="42" spans="2:13" ht="15.75" x14ac:dyDescent="0.25">
      <c r="B42" s="88" t="s">
        <v>2385</v>
      </c>
      <c r="C42" s="149"/>
      <c r="D42" s="180"/>
      <c r="E42" s="149"/>
      <c r="F42" s="181"/>
      <c r="G42" s="149"/>
      <c r="H42" s="149"/>
      <c r="I42" s="149"/>
      <c r="J42" s="149"/>
      <c r="K42" s="149"/>
      <c r="L42" s="149"/>
      <c r="M42" s="149"/>
    </row>
    <row r="43" spans="2:13" ht="15.75" x14ac:dyDescent="0.25">
      <c r="B43" s="88" t="s">
        <v>2386</v>
      </c>
      <c r="C43" s="149"/>
      <c r="D43" s="180"/>
      <c r="E43" s="149"/>
      <c r="F43" s="149"/>
      <c r="G43" s="149"/>
      <c r="H43" s="149"/>
      <c r="I43" s="149"/>
      <c r="J43" s="149"/>
      <c r="K43" s="149"/>
      <c r="L43" s="149"/>
      <c r="M43" s="149"/>
    </row>
    <row r="44" spans="2:13" ht="15.75" x14ac:dyDescent="0.25">
      <c r="B44" s="88" t="s">
        <v>2387</v>
      </c>
      <c r="C44" s="149"/>
      <c r="D44" s="180"/>
      <c r="E44" s="149"/>
      <c r="F44" s="149"/>
      <c r="G44" s="149"/>
      <c r="H44" s="149"/>
      <c r="I44" s="149"/>
      <c r="J44" s="149"/>
      <c r="K44" s="149"/>
      <c r="L44" s="149"/>
      <c r="M44" s="149"/>
    </row>
    <row r="45" spans="2:13" ht="15.75" x14ac:dyDescent="0.25">
      <c r="B45" s="149"/>
      <c r="C45" s="149"/>
      <c r="D45" s="180"/>
      <c r="E45" s="149"/>
      <c r="F45" s="149"/>
      <c r="G45" s="149"/>
      <c r="H45" s="149"/>
      <c r="I45" s="149"/>
      <c r="J45" s="149"/>
      <c r="K45" s="149"/>
      <c r="L45" s="149"/>
      <c r="M45" s="149"/>
    </row>
    <row r="46" spans="2:13" ht="15.75" x14ac:dyDescent="0.25">
      <c r="B46" s="149"/>
      <c r="C46" s="149"/>
      <c r="D46" s="180"/>
      <c r="E46" s="149"/>
      <c r="F46" s="149"/>
      <c r="G46" s="149"/>
      <c r="H46" s="149"/>
      <c r="I46" s="149"/>
      <c r="J46" s="149"/>
      <c r="K46" s="149"/>
      <c r="L46" s="149"/>
      <c r="M46" s="149"/>
    </row>
    <row r="47" spans="2:13" s="89" customFormat="1" ht="15.75" hidden="1" x14ac:dyDescent="0.25">
      <c r="B47" s="182"/>
      <c r="C47" s="182"/>
      <c r="D47" s="183"/>
      <c r="E47" s="182"/>
      <c r="F47" s="182">
        <v>1500000</v>
      </c>
      <c r="G47" s="182">
        <v>1500000</v>
      </c>
      <c r="H47" s="182">
        <v>1500000</v>
      </c>
      <c r="I47" s="182">
        <v>849253</v>
      </c>
      <c r="J47" s="182"/>
      <c r="K47" s="182"/>
      <c r="L47" s="182"/>
      <c r="M47" s="182"/>
    </row>
    <row r="48" spans="2:13" ht="15.75" x14ac:dyDescent="0.25">
      <c r="B48" s="149"/>
      <c r="C48" s="149"/>
      <c r="D48" s="180"/>
      <c r="E48" s="149"/>
      <c r="F48" s="149"/>
      <c r="G48" s="149"/>
      <c r="H48" s="149"/>
      <c r="I48" s="149"/>
      <c r="J48" s="149"/>
      <c r="K48" s="149"/>
      <c r="L48" s="149"/>
      <c r="M48" s="149"/>
    </row>
    <row r="49" spans="2:13" ht="15.75" x14ac:dyDescent="0.25">
      <c r="B49" s="149"/>
      <c r="C49" s="149"/>
      <c r="D49" s="180"/>
      <c r="E49" s="149"/>
      <c r="F49" s="149"/>
      <c r="G49" s="149"/>
      <c r="H49" s="149"/>
      <c r="I49" s="149"/>
      <c r="J49" s="149"/>
      <c r="K49" s="149"/>
      <c r="L49" s="149"/>
      <c r="M49" s="149"/>
    </row>
    <row r="50" spans="2:13" ht="15.75" x14ac:dyDescent="0.25">
      <c r="B50" s="149"/>
      <c r="C50" s="149"/>
      <c r="D50" s="180"/>
      <c r="E50" s="149"/>
      <c r="F50" s="181"/>
      <c r="G50" s="181"/>
      <c r="H50" s="181"/>
      <c r="I50" s="181"/>
      <c r="J50" s="149"/>
      <c r="K50" s="149"/>
      <c r="L50" s="149"/>
      <c r="M50" s="149"/>
    </row>
    <row r="51" spans="2:13" ht="15.75" x14ac:dyDescent="0.25">
      <c r="B51" s="149"/>
      <c r="C51" s="149"/>
      <c r="D51" s="180"/>
      <c r="E51" s="149"/>
      <c r="F51" s="149"/>
      <c r="G51" s="149"/>
      <c r="H51" s="149"/>
      <c r="I51" s="149"/>
      <c r="J51" s="149"/>
      <c r="K51" s="149"/>
      <c r="L51" s="149"/>
      <c r="M51" s="149"/>
    </row>
    <row r="52" spans="2:13" ht="15.75" x14ac:dyDescent="0.25">
      <c r="B52" s="149"/>
      <c r="C52" s="149"/>
      <c r="D52" s="180"/>
      <c r="E52" s="149"/>
      <c r="F52" s="149"/>
      <c r="G52" s="149"/>
      <c r="H52" s="149"/>
      <c r="I52" s="149"/>
      <c r="J52" s="149"/>
      <c r="K52" s="149"/>
      <c r="L52" s="149"/>
      <c r="M52" s="149"/>
    </row>
    <row r="53" spans="2:13" ht="15.75" x14ac:dyDescent="0.25">
      <c r="B53" s="149"/>
      <c r="C53" s="149"/>
      <c r="D53" s="180"/>
      <c r="E53" s="149"/>
      <c r="F53" s="149"/>
      <c r="G53" s="149"/>
      <c r="H53" s="149"/>
      <c r="I53" s="149"/>
      <c r="J53" s="149"/>
      <c r="K53" s="149"/>
      <c r="L53" s="149"/>
      <c r="M53" s="149"/>
    </row>
    <row r="54" spans="2:13" ht="15.75" x14ac:dyDescent="0.25">
      <c r="B54" s="149"/>
      <c r="C54" s="149"/>
      <c r="D54" s="180"/>
      <c r="E54" s="149"/>
      <c r="F54" s="149"/>
      <c r="G54" s="149"/>
      <c r="H54" s="149"/>
      <c r="I54" s="149"/>
      <c r="J54" s="149"/>
      <c r="K54" s="149"/>
      <c r="L54" s="149"/>
      <c r="M54" s="149"/>
    </row>
    <row r="55" spans="2:13" ht="15.75" x14ac:dyDescent="0.25">
      <c r="B55" s="149"/>
      <c r="C55" s="149"/>
      <c r="D55" s="180"/>
      <c r="E55" s="149"/>
      <c r="F55" s="149"/>
      <c r="G55" s="149"/>
      <c r="H55" s="149"/>
      <c r="I55" s="149"/>
      <c r="J55" s="149"/>
      <c r="K55" s="149"/>
      <c r="L55" s="149"/>
      <c r="M55" s="149"/>
    </row>
    <row r="56" spans="2:13" ht="15.75" x14ac:dyDescent="0.25">
      <c r="B56" s="149"/>
      <c r="C56" s="149"/>
      <c r="D56" s="180"/>
      <c r="E56" s="149"/>
      <c r="F56" s="149"/>
      <c r="G56" s="149"/>
      <c r="H56" s="149"/>
      <c r="I56" s="149"/>
      <c r="J56" s="149"/>
      <c r="K56" s="149"/>
      <c r="L56" s="149"/>
      <c r="M56" s="149"/>
    </row>
    <row r="57" spans="2:13" ht="15.75" x14ac:dyDescent="0.25">
      <c r="B57" s="149"/>
      <c r="C57" s="149"/>
      <c r="D57" s="180"/>
      <c r="E57" s="149"/>
      <c r="F57" s="149"/>
      <c r="G57" s="149"/>
      <c r="H57" s="149"/>
      <c r="I57" s="149"/>
      <c r="J57" s="149"/>
      <c r="K57" s="149"/>
      <c r="L57" s="149"/>
      <c r="M57" s="149"/>
    </row>
    <row r="58" spans="2:13" ht="15.75" x14ac:dyDescent="0.25">
      <c r="B58" s="149"/>
      <c r="C58" s="149"/>
      <c r="D58" s="180"/>
      <c r="E58" s="149"/>
      <c r="F58" s="149"/>
      <c r="G58" s="149"/>
      <c r="H58" s="149"/>
      <c r="I58" s="149"/>
      <c r="J58" s="149"/>
      <c r="K58" s="149"/>
      <c r="L58" s="149"/>
      <c r="M58" s="149"/>
    </row>
    <row r="59" spans="2:13" ht="15.75" x14ac:dyDescent="0.25">
      <c r="B59" s="149"/>
      <c r="C59" s="149"/>
      <c r="D59" s="180"/>
      <c r="E59" s="149"/>
      <c r="F59" s="149"/>
      <c r="G59" s="149"/>
      <c r="H59" s="149"/>
      <c r="I59" s="149"/>
      <c r="J59" s="149"/>
      <c r="K59" s="149"/>
      <c r="L59" s="149"/>
      <c r="M59" s="149"/>
    </row>
    <row r="60" spans="2:13" ht="15.75" x14ac:dyDescent="0.25">
      <c r="B60" s="149"/>
      <c r="C60" s="149"/>
      <c r="D60" s="180"/>
      <c r="E60" s="149"/>
      <c r="F60" s="149"/>
      <c r="G60" s="149"/>
      <c r="H60" s="149"/>
      <c r="I60" s="149"/>
      <c r="J60" s="149"/>
      <c r="K60" s="149"/>
      <c r="L60" s="149"/>
      <c r="M60" s="149"/>
    </row>
    <row r="61" spans="2:13" ht="15.75" x14ac:dyDescent="0.25">
      <c r="B61" s="149"/>
      <c r="C61" s="149"/>
      <c r="D61" s="180"/>
      <c r="E61" s="149"/>
      <c r="F61" s="149"/>
      <c r="G61" s="149"/>
      <c r="H61" s="149"/>
      <c r="I61" s="149"/>
      <c r="J61" s="149"/>
      <c r="K61" s="149"/>
      <c r="L61" s="149"/>
      <c r="M61" s="149"/>
    </row>
    <row r="62" spans="2:13" x14ac:dyDescent="0.25">
      <c r="D62" s="87"/>
    </row>
    <row r="63" spans="2:13" x14ac:dyDescent="0.25">
      <c r="D63" s="87"/>
    </row>
    <row r="64" spans="2:13" x14ac:dyDescent="0.25">
      <c r="D64" s="87"/>
    </row>
    <row r="65" spans="4:4" x14ac:dyDescent="0.25">
      <c r="D65" s="87"/>
    </row>
    <row r="66" spans="4:4" x14ac:dyDescent="0.25">
      <c r="D66" s="87"/>
    </row>
    <row r="67" spans="4:4" x14ac:dyDescent="0.25">
      <c r="D67" s="87"/>
    </row>
    <row r="68" spans="4:4" x14ac:dyDescent="0.25">
      <c r="D68" s="87"/>
    </row>
    <row r="69" spans="4:4" x14ac:dyDescent="0.25">
      <c r="D69" s="87"/>
    </row>
    <row r="70" spans="4:4" x14ac:dyDescent="0.25">
      <c r="D70" s="87"/>
    </row>
    <row r="71" spans="4:4" x14ac:dyDescent="0.25">
      <c r="D71" s="87"/>
    </row>
    <row r="72" spans="4:4" x14ac:dyDescent="0.25">
      <c r="D72" s="87"/>
    </row>
    <row r="73" spans="4:4" x14ac:dyDescent="0.25">
      <c r="D73" s="87"/>
    </row>
    <row r="74" spans="4:4" x14ac:dyDescent="0.25">
      <c r="D74" s="87"/>
    </row>
    <row r="75" spans="4:4" x14ac:dyDescent="0.25">
      <c r="D75" s="87"/>
    </row>
    <row r="76" spans="4:4" x14ac:dyDescent="0.25">
      <c r="D76" s="87"/>
    </row>
    <row r="77" spans="4:4" x14ac:dyDescent="0.25">
      <c r="D77" s="87"/>
    </row>
    <row r="78" spans="4:4" x14ac:dyDescent="0.25">
      <c r="D78" s="87"/>
    </row>
    <row r="79" spans="4:4" x14ac:dyDescent="0.25">
      <c r="D79" s="87"/>
    </row>
    <row r="80" spans="4:4" x14ac:dyDescent="0.25">
      <c r="D80" s="87"/>
    </row>
    <row r="81" spans="4:4" x14ac:dyDescent="0.25">
      <c r="D81" s="87"/>
    </row>
  </sheetData>
  <mergeCells count="10">
    <mergeCell ref="A1:C1"/>
    <mergeCell ref="H5:H6"/>
    <mergeCell ref="I5:K5"/>
    <mergeCell ref="B3:K3"/>
    <mergeCell ref="B4:C7"/>
    <mergeCell ref="D4:D7"/>
    <mergeCell ref="E4:E7"/>
    <mergeCell ref="F4:K4"/>
    <mergeCell ref="F5:F6"/>
    <mergeCell ref="G5:G6"/>
  </mergeCells>
  <pageMargins left="0.70866141732283472" right="0.70866141732283472" top="0.74803149606299213" bottom="0.74803149606299213" header="0.31496062992125984" footer="0.31496062992125984"/>
  <pageSetup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488</v>
      </c>
      <c r="D4" s="266" t="s">
        <v>487</v>
      </c>
      <c r="E4" s="266"/>
      <c r="F4" s="266"/>
      <c r="G4" s="266"/>
      <c r="H4" s="267"/>
      <c r="I4" s="18"/>
      <c r="J4" s="268" t="s">
        <v>6</v>
      </c>
      <c r="K4" s="266"/>
      <c r="L4" s="17" t="s">
        <v>486</v>
      </c>
      <c r="M4" s="269" t="s">
        <v>485</v>
      </c>
      <c r="N4" s="269"/>
      <c r="O4" s="269"/>
      <c r="P4" s="269"/>
      <c r="Q4" s="270"/>
      <c r="R4" s="19"/>
      <c r="S4" s="271" t="s">
        <v>9</v>
      </c>
      <c r="T4" s="272"/>
      <c r="U4" s="272"/>
      <c r="V4" s="259" t="s">
        <v>484</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474</v>
      </c>
      <c r="D6" s="255" t="s">
        <v>483</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471</v>
      </c>
      <c r="D7" s="257" t="s">
        <v>482</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481</v>
      </c>
      <c r="K8" s="26" t="s">
        <v>480</v>
      </c>
      <c r="L8" s="26" t="s">
        <v>479</v>
      </c>
      <c r="M8" s="26" t="s">
        <v>478</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95.25" customHeight="1" thickTop="1" thickBot="1" x14ac:dyDescent="0.25">
      <c r="B10" s="27" t="s">
        <v>25</v>
      </c>
      <c r="C10" s="259" t="s">
        <v>477</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476</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475</v>
      </c>
      <c r="C21" s="236"/>
      <c r="D21" s="236"/>
      <c r="E21" s="236"/>
      <c r="F21" s="236"/>
      <c r="G21" s="236"/>
      <c r="H21" s="236"/>
      <c r="I21" s="236"/>
      <c r="J21" s="236"/>
      <c r="K21" s="236"/>
      <c r="L21" s="236"/>
      <c r="M21" s="237" t="s">
        <v>474</v>
      </c>
      <c r="N21" s="237"/>
      <c r="O21" s="237" t="s">
        <v>52</v>
      </c>
      <c r="P21" s="237"/>
      <c r="Q21" s="238" t="s">
        <v>53</v>
      </c>
      <c r="R21" s="238"/>
      <c r="S21" s="34" t="s">
        <v>473</v>
      </c>
      <c r="T21" s="34" t="s">
        <v>473</v>
      </c>
      <c r="U21" s="34" t="s">
        <v>473</v>
      </c>
      <c r="V21" s="34">
        <f>+IF(ISERR(U21/T21*100),"N/A",ROUND(U21/T21*100,2))</f>
        <v>100</v>
      </c>
      <c r="W21" s="35">
        <f>+IF(ISERR(U21/S21*100),"N/A",ROUND(U21/S21*100,2))</f>
        <v>100</v>
      </c>
    </row>
    <row r="22" spans="2:27" ht="56.25" customHeight="1" thickBot="1" x14ac:dyDescent="0.25">
      <c r="B22" s="235" t="s">
        <v>472</v>
      </c>
      <c r="C22" s="236"/>
      <c r="D22" s="236"/>
      <c r="E22" s="236"/>
      <c r="F22" s="236"/>
      <c r="G22" s="236"/>
      <c r="H22" s="236"/>
      <c r="I22" s="236"/>
      <c r="J22" s="236"/>
      <c r="K22" s="236"/>
      <c r="L22" s="236"/>
      <c r="M22" s="237" t="s">
        <v>471</v>
      </c>
      <c r="N22" s="237"/>
      <c r="O22" s="237" t="s">
        <v>52</v>
      </c>
      <c r="P22" s="237"/>
      <c r="Q22" s="238" t="s">
        <v>53</v>
      </c>
      <c r="R22" s="238"/>
      <c r="S22" s="34" t="s">
        <v>470</v>
      </c>
      <c r="T22" s="34" t="s">
        <v>469</v>
      </c>
      <c r="U22" s="34" t="s">
        <v>468</v>
      </c>
      <c r="V22" s="34">
        <f>+IF(ISERR(U22/T22*100),"N/A",ROUND(U22/T22*100,2))</f>
        <v>156</v>
      </c>
      <c r="W22" s="35">
        <f>+IF(ISERR(U22/S22*100),"N/A",ROUND(U22/S22*100,2))</f>
        <v>60.94</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467</v>
      </c>
      <c r="F26" s="40"/>
      <c r="G26" s="40"/>
      <c r="H26" s="41"/>
      <c r="I26" s="41"/>
      <c r="J26" s="41"/>
      <c r="K26" s="41"/>
      <c r="L26" s="41"/>
      <c r="M26" s="41"/>
      <c r="N26" s="41"/>
      <c r="O26" s="41"/>
      <c r="P26" s="42"/>
      <c r="Q26" s="42"/>
      <c r="R26" s="43" t="s">
        <v>466</v>
      </c>
      <c r="S26" s="44" t="s">
        <v>11</v>
      </c>
      <c r="T26" s="42"/>
      <c r="U26" s="44" t="s">
        <v>465</v>
      </c>
      <c r="V26" s="42"/>
      <c r="W26" s="45">
        <f>+IF(ISERR(U26/R26*100),"N/A",ROUND(U26/R26*100,2))</f>
        <v>100</v>
      </c>
    </row>
    <row r="27" spans="2:27" ht="26.25" customHeight="1" x14ac:dyDescent="0.2">
      <c r="B27" s="233" t="s">
        <v>74</v>
      </c>
      <c r="C27" s="234"/>
      <c r="D27" s="234"/>
      <c r="E27" s="46" t="s">
        <v>467</v>
      </c>
      <c r="F27" s="46"/>
      <c r="G27" s="46"/>
      <c r="H27" s="47"/>
      <c r="I27" s="47"/>
      <c r="J27" s="47"/>
      <c r="K27" s="47"/>
      <c r="L27" s="47"/>
      <c r="M27" s="47"/>
      <c r="N27" s="47"/>
      <c r="O27" s="47"/>
      <c r="P27" s="48"/>
      <c r="Q27" s="48"/>
      <c r="R27" s="49" t="s">
        <v>466</v>
      </c>
      <c r="S27" s="50" t="s">
        <v>465</v>
      </c>
      <c r="T27" s="51">
        <f>+IF(ISERR(S27/R27*100),"N/A",ROUND(S27/R27*100,2))</f>
        <v>100</v>
      </c>
      <c r="U27" s="50" t="s">
        <v>465</v>
      </c>
      <c r="V27" s="51">
        <f>+IF(ISERR(U27/S27*100),"N/A",ROUND(U27/S27*100,2))</f>
        <v>100</v>
      </c>
      <c r="W27" s="52">
        <f>+IF(ISERR(U27/R27*100),"N/A",ROUND(U27/R27*100,2))</f>
        <v>100</v>
      </c>
    </row>
    <row r="28" spans="2:27" ht="23.25" customHeight="1" thickBot="1" x14ac:dyDescent="0.25">
      <c r="B28" s="231" t="s">
        <v>70</v>
      </c>
      <c r="C28" s="232"/>
      <c r="D28" s="232"/>
      <c r="E28" s="40" t="s">
        <v>463</v>
      </c>
      <c r="F28" s="40"/>
      <c r="G28" s="40"/>
      <c r="H28" s="41"/>
      <c r="I28" s="41"/>
      <c r="J28" s="41"/>
      <c r="K28" s="41"/>
      <c r="L28" s="41"/>
      <c r="M28" s="41"/>
      <c r="N28" s="41"/>
      <c r="O28" s="41"/>
      <c r="P28" s="42"/>
      <c r="Q28" s="42"/>
      <c r="R28" s="43" t="s">
        <v>464</v>
      </c>
      <c r="S28" s="44" t="s">
        <v>11</v>
      </c>
      <c r="T28" s="42"/>
      <c r="U28" s="44" t="s">
        <v>462</v>
      </c>
      <c r="V28" s="42"/>
      <c r="W28" s="45">
        <f>+IF(ISERR(U28/R28*100),"N/A",ROUND(U28/R28*100,2))</f>
        <v>102.34</v>
      </c>
    </row>
    <row r="29" spans="2:27" ht="26.25" customHeight="1" thickBot="1" x14ac:dyDescent="0.25">
      <c r="B29" s="233" t="s">
        <v>74</v>
      </c>
      <c r="C29" s="234"/>
      <c r="D29" s="234"/>
      <c r="E29" s="46" t="s">
        <v>463</v>
      </c>
      <c r="F29" s="46"/>
      <c r="G29" s="46"/>
      <c r="H29" s="47"/>
      <c r="I29" s="47"/>
      <c r="J29" s="47"/>
      <c r="K29" s="47"/>
      <c r="L29" s="47"/>
      <c r="M29" s="47"/>
      <c r="N29" s="47"/>
      <c r="O29" s="47"/>
      <c r="P29" s="48"/>
      <c r="Q29" s="48"/>
      <c r="R29" s="49" t="s">
        <v>462</v>
      </c>
      <c r="S29" s="50" t="s">
        <v>462</v>
      </c>
      <c r="T29" s="51">
        <f>+IF(ISERR(S29/R29*100),"N/A",ROUND(S29/R29*100,2))</f>
        <v>100</v>
      </c>
      <c r="U29" s="50" t="s">
        <v>462</v>
      </c>
      <c r="V29" s="51">
        <f>+IF(ISERR(U29/S29*100),"N/A",ROUND(U29/S29*100,2))</f>
        <v>100</v>
      </c>
      <c r="W29" s="52">
        <f>+IF(ISERR(U29/R29*100),"N/A",ROUND(U29/R29*100,2))</f>
        <v>100</v>
      </c>
    </row>
    <row r="30" spans="2:27" ht="22.5" customHeight="1" thickTop="1" thickBot="1" x14ac:dyDescent="0.25">
      <c r="B30" s="11" t="s">
        <v>80</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13" t="s">
        <v>461</v>
      </c>
      <c r="C31" s="214"/>
      <c r="D31" s="214"/>
      <c r="E31" s="214"/>
      <c r="F31" s="214"/>
      <c r="G31" s="214"/>
      <c r="H31" s="214"/>
      <c r="I31" s="214"/>
      <c r="J31" s="214"/>
      <c r="K31" s="214"/>
      <c r="L31" s="214"/>
      <c r="M31" s="214"/>
      <c r="N31" s="214"/>
      <c r="O31" s="214"/>
      <c r="P31" s="214"/>
      <c r="Q31" s="214"/>
      <c r="R31" s="214"/>
      <c r="S31" s="214"/>
      <c r="T31" s="214"/>
      <c r="U31" s="214"/>
      <c r="V31" s="214"/>
      <c r="W31" s="215"/>
    </row>
    <row r="32" spans="2:27" ht="57"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460</v>
      </c>
      <c r="C33" s="214"/>
      <c r="D33" s="214"/>
      <c r="E33" s="214"/>
      <c r="F33" s="214"/>
      <c r="G33" s="214"/>
      <c r="H33" s="214"/>
      <c r="I33" s="214"/>
      <c r="J33" s="214"/>
      <c r="K33" s="214"/>
      <c r="L33" s="214"/>
      <c r="M33" s="214"/>
      <c r="N33" s="214"/>
      <c r="O33" s="214"/>
      <c r="P33" s="214"/>
      <c r="Q33" s="214"/>
      <c r="R33" s="214"/>
      <c r="S33" s="214"/>
      <c r="T33" s="214"/>
      <c r="U33" s="214"/>
      <c r="V33" s="214"/>
      <c r="W33" s="215"/>
    </row>
    <row r="34" spans="2:23" ht="54"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459</v>
      </c>
      <c r="C35" s="214"/>
      <c r="D35" s="214"/>
      <c r="E35" s="214"/>
      <c r="F35" s="214"/>
      <c r="G35" s="214"/>
      <c r="H35" s="214"/>
      <c r="I35" s="214"/>
      <c r="J35" s="214"/>
      <c r="K35" s="214"/>
      <c r="L35" s="214"/>
      <c r="M35" s="214"/>
      <c r="N35" s="214"/>
      <c r="O35" s="214"/>
      <c r="P35" s="214"/>
      <c r="Q35" s="214"/>
      <c r="R35" s="214"/>
      <c r="S35" s="214"/>
      <c r="T35" s="214"/>
      <c r="U35" s="214"/>
      <c r="V35" s="214"/>
      <c r="W35" s="215"/>
    </row>
    <row r="36" spans="2:23" ht="51.75" customHeight="1" thickBot="1" x14ac:dyDescent="0.25">
      <c r="B36" s="219"/>
      <c r="C36" s="220"/>
      <c r="D36" s="220"/>
      <c r="E36" s="220"/>
      <c r="F36" s="220"/>
      <c r="G36" s="220"/>
      <c r="H36" s="220"/>
      <c r="I36" s="220"/>
      <c r="J36" s="220"/>
      <c r="K36" s="220"/>
      <c r="L36" s="220"/>
      <c r="M36" s="220"/>
      <c r="N36" s="220"/>
      <c r="O36" s="220"/>
      <c r="P36" s="220"/>
      <c r="Q36" s="220"/>
      <c r="R36" s="220"/>
      <c r="S36" s="220"/>
      <c r="T36" s="220"/>
      <c r="U36" s="220"/>
      <c r="V36" s="220"/>
      <c r="W36" s="221"/>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488</v>
      </c>
      <c r="D4" s="266" t="s">
        <v>487</v>
      </c>
      <c r="E4" s="266"/>
      <c r="F4" s="266"/>
      <c r="G4" s="266"/>
      <c r="H4" s="267"/>
      <c r="I4" s="18"/>
      <c r="J4" s="268" t="s">
        <v>6</v>
      </c>
      <c r="K4" s="266"/>
      <c r="L4" s="17" t="s">
        <v>509</v>
      </c>
      <c r="M4" s="269" t="s">
        <v>508</v>
      </c>
      <c r="N4" s="269"/>
      <c r="O4" s="269"/>
      <c r="P4" s="269"/>
      <c r="Q4" s="270"/>
      <c r="R4" s="19"/>
      <c r="S4" s="271" t="s">
        <v>9</v>
      </c>
      <c r="T4" s="272"/>
      <c r="U4" s="272"/>
      <c r="V4" s="259" t="s">
        <v>507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17</v>
      </c>
      <c r="D6" s="255" t="s">
        <v>506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497</v>
      </c>
      <c r="D7" s="257" t="s">
        <v>505</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504</v>
      </c>
      <c r="K8" s="26" t="s">
        <v>503</v>
      </c>
      <c r="L8" s="26" t="s">
        <v>502</v>
      </c>
      <c r="M8" s="26" t="s">
        <v>501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500</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499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498</v>
      </c>
      <c r="C21" s="236"/>
      <c r="D21" s="236"/>
      <c r="E21" s="236"/>
      <c r="F21" s="236"/>
      <c r="G21" s="236"/>
      <c r="H21" s="236"/>
      <c r="I21" s="236"/>
      <c r="J21" s="236"/>
      <c r="K21" s="236"/>
      <c r="L21" s="236"/>
      <c r="M21" s="237" t="s">
        <v>497</v>
      </c>
      <c r="N21" s="237"/>
      <c r="O21" s="237" t="s">
        <v>52</v>
      </c>
      <c r="P21" s="237"/>
      <c r="Q21" s="238" t="s">
        <v>53</v>
      </c>
      <c r="R21" s="238"/>
      <c r="S21" s="34" t="s">
        <v>54</v>
      </c>
      <c r="T21" s="34" t="s">
        <v>54</v>
      </c>
      <c r="U21" s="34" t="s">
        <v>496</v>
      </c>
      <c r="V21" s="34">
        <f>+IF(ISERR(U21/T21*100),"N/A",ROUND(U21/T21*100,2))</f>
        <v>105.8</v>
      </c>
      <c r="W21" s="35">
        <f>+IF(ISERR(U21/S21*100),"N/A",ROUND(U21/S21*100,2))</f>
        <v>105.8</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494</v>
      </c>
      <c r="F25" s="40"/>
      <c r="G25" s="40"/>
      <c r="H25" s="41"/>
      <c r="I25" s="41"/>
      <c r="J25" s="41"/>
      <c r="K25" s="41"/>
      <c r="L25" s="41"/>
      <c r="M25" s="41"/>
      <c r="N25" s="41"/>
      <c r="O25" s="41"/>
      <c r="P25" s="42"/>
      <c r="Q25" s="42"/>
      <c r="R25" s="43" t="s">
        <v>495</v>
      </c>
      <c r="S25" s="44" t="s">
        <v>11</v>
      </c>
      <c r="T25" s="42"/>
      <c r="U25" s="44" t="s">
        <v>492</v>
      </c>
      <c r="V25" s="42"/>
      <c r="W25" s="45">
        <f>+IF(ISERR(U25/R25*100),"N/A",ROUND(U25/R25*100,2))</f>
        <v>3.89</v>
      </c>
    </row>
    <row r="26" spans="2:27" ht="26.25" customHeight="1" thickBot="1" x14ac:dyDescent="0.25">
      <c r="B26" s="233" t="s">
        <v>74</v>
      </c>
      <c r="C26" s="234"/>
      <c r="D26" s="234"/>
      <c r="E26" s="46" t="s">
        <v>494</v>
      </c>
      <c r="F26" s="46"/>
      <c r="G26" s="46"/>
      <c r="H26" s="47"/>
      <c r="I26" s="47"/>
      <c r="J26" s="47"/>
      <c r="K26" s="47"/>
      <c r="L26" s="47"/>
      <c r="M26" s="47"/>
      <c r="N26" s="47"/>
      <c r="O26" s="47"/>
      <c r="P26" s="48"/>
      <c r="Q26" s="48"/>
      <c r="R26" s="49" t="s">
        <v>493</v>
      </c>
      <c r="S26" s="50" t="s">
        <v>493</v>
      </c>
      <c r="T26" s="51">
        <f>+IF(ISERR(S26/R26*100),"N/A",ROUND(S26/R26*100,2))</f>
        <v>100</v>
      </c>
      <c r="U26" s="50" t="s">
        <v>492</v>
      </c>
      <c r="V26" s="51">
        <f>+IF(ISERR(U26/S26*100),"N/A",ROUND(U26/S26*100,2))</f>
        <v>9.65</v>
      </c>
      <c r="W26" s="52">
        <f>+IF(ISERR(U26/R26*100),"N/A",ROUND(U26/R26*100,2))</f>
        <v>9.65</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491</v>
      </c>
      <c r="C28" s="214"/>
      <c r="D28" s="214"/>
      <c r="E28" s="214"/>
      <c r="F28" s="214"/>
      <c r="G28" s="214"/>
      <c r="H28" s="214"/>
      <c r="I28" s="214"/>
      <c r="J28" s="214"/>
      <c r="K28" s="214"/>
      <c r="L28" s="214"/>
      <c r="M28" s="214"/>
      <c r="N28" s="214"/>
      <c r="O28" s="214"/>
      <c r="P28" s="214"/>
      <c r="Q28" s="214"/>
      <c r="R28" s="214"/>
      <c r="S28" s="214"/>
      <c r="T28" s="214"/>
      <c r="U28" s="214"/>
      <c r="V28" s="214"/>
      <c r="W28" s="215"/>
    </row>
    <row r="29" spans="2:27" ht="6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490</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489</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488</v>
      </c>
      <c r="D4" s="266" t="s">
        <v>487</v>
      </c>
      <c r="E4" s="266"/>
      <c r="F4" s="266"/>
      <c r="G4" s="266"/>
      <c r="H4" s="267"/>
      <c r="I4" s="18"/>
      <c r="J4" s="268" t="s">
        <v>6</v>
      </c>
      <c r="K4" s="266"/>
      <c r="L4" s="17" t="s">
        <v>550</v>
      </c>
      <c r="M4" s="269" t="s">
        <v>549</v>
      </c>
      <c r="N4" s="269"/>
      <c r="O4" s="269"/>
      <c r="P4" s="269"/>
      <c r="Q4" s="270"/>
      <c r="R4" s="19"/>
      <c r="S4" s="271" t="s">
        <v>9</v>
      </c>
      <c r="T4" s="272"/>
      <c r="U4" s="272"/>
      <c r="V4" s="259" t="s">
        <v>548</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538</v>
      </c>
      <c r="D6" s="255" t="s">
        <v>547</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531</v>
      </c>
      <c r="D7" s="257" t="s">
        <v>546</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528</v>
      </c>
      <c r="D8" s="257" t="s">
        <v>545</v>
      </c>
      <c r="E8" s="257"/>
      <c r="F8" s="257"/>
      <c r="G8" s="257"/>
      <c r="H8" s="257"/>
      <c r="I8" s="22"/>
      <c r="J8" s="26" t="s">
        <v>544</v>
      </c>
      <c r="K8" s="26" t="s">
        <v>543</v>
      </c>
      <c r="L8" s="26" t="s">
        <v>542</v>
      </c>
      <c r="M8" s="26" t="s">
        <v>541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28.25" customHeight="1" thickTop="1" thickBot="1" x14ac:dyDescent="0.25">
      <c r="B10" s="27" t="s">
        <v>25</v>
      </c>
      <c r="C10" s="259" t="s">
        <v>540</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499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539</v>
      </c>
      <c r="C21" s="236"/>
      <c r="D21" s="236"/>
      <c r="E21" s="236"/>
      <c r="F21" s="236"/>
      <c r="G21" s="236"/>
      <c r="H21" s="236"/>
      <c r="I21" s="236"/>
      <c r="J21" s="236"/>
      <c r="K21" s="236"/>
      <c r="L21" s="236"/>
      <c r="M21" s="237" t="s">
        <v>538</v>
      </c>
      <c r="N21" s="237"/>
      <c r="O21" s="237" t="s">
        <v>52</v>
      </c>
      <c r="P21" s="237"/>
      <c r="Q21" s="238" t="s">
        <v>393</v>
      </c>
      <c r="R21" s="238"/>
      <c r="S21" s="34" t="s">
        <v>537</v>
      </c>
      <c r="T21" s="34" t="s">
        <v>536</v>
      </c>
      <c r="U21" s="34" t="s">
        <v>536</v>
      </c>
      <c r="V21" s="34" t="str">
        <f>+IF(ISERR(U21/T21*100),"N/A",ROUND(U21/T21*100,2))</f>
        <v>N/A</v>
      </c>
      <c r="W21" s="35" t="str">
        <f>+IF(ISERR(U21/S21*100),"N/A",ROUND(U21/S21*100,2))</f>
        <v>N/A</v>
      </c>
    </row>
    <row r="22" spans="2:27" ht="56.25" customHeight="1" x14ac:dyDescent="0.2">
      <c r="B22" s="235" t="s">
        <v>535</v>
      </c>
      <c r="C22" s="236"/>
      <c r="D22" s="236"/>
      <c r="E22" s="236"/>
      <c r="F22" s="236"/>
      <c r="G22" s="236"/>
      <c r="H22" s="236"/>
      <c r="I22" s="236"/>
      <c r="J22" s="236"/>
      <c r="K22" s="236"/>
      <c r="L22" s="236"/>
      <c r="M22" s="237" t="s">
        <v>531</v>
      </c>
      <c r="N22" s="237"/>
      <c r="O22" s="237" t="s">
        <v>52</v>
      </c>
      <c r="P22" s="237"/>
      <c r="Q22" s="238" t="s">
        <v>53</v>
      </c>
      <c r="R22" s="238"/>
      <c r="S22" s="34" t="s">
        <v>534</v>
      </c>
      <c r="T22" s="34" t="s">
        <v>534</v>
      </c>
      <c r="U22" s="34" t="s">
        <v>533</v>
      </c>
      <c r="V22" s="34">
        <f>+IF(ISERR(U22/T22*100),"N/A",ROUND(U22/T22*100,2))</f>
        <v>104</v>
      </c>
      <c r="W22" s="35">
        <f>+IF(ISERR(U22/S22*100),"N/A",ROUND(U22/S22*100,2))</f>
        <v>104</v>
      </c>
    </row>
    <row r="23" spans="2:27" ht="56.25" customHeight="1" x14ac:dyDescent="0.2">
      <c r="B23" s="235" t="s">
        <v>532</v>
      </c>
      <c r="C23" s="236"/>
      <c r="D23" s="236"/>
      <c r="E23" s="236"/>
      <c r="F23" s="236"/>
      <c r="G23" s="236"/>
      <c r="H23" s="236"/>
      <c r="I23" s="236"/>
      <c r="J23" s="236"/>
      <c r="K23" s="236"/>
      <c r="L23" s="236"/>
      <c r="M23" s="237" t="s">
        <v>531</v>
      </c>
      <c r="N23" s="237"/>
      <c r="O23" s="237" t="s">
        <v>52</v>
      </c>
      <c r="P23" s="237"/>
      <c r="Q23" s="238" t="s">
        <v>53</v>
      </c>
      <c r="R23" s="238"/>
      <c r="S23" s="34" t="s">
        <v>530</v>
      </c>
      <c r="T23" s="34" t="s">
        <v>530</v>
      </c>
      <c r="U23" s="34" t="s">
        <v>530</v>
      </c>
      <c r="V23" s="34">
        <f>+IF(ISERR(U23/T23*100),"N/A",ROUND(U23/T23*100,2))</f>
        <v>100</v>
      </c>
      <c r="W23" s="35">
        <f>+IF(ISERR(U23/S23*100),"N/A",ROUND(U23/S23*100,2))</f>
        <v>100</v>
      </c>
    </row>
    <row r="24" spans="2:27" ht="56.25" customHeight="1" thickBot="1" x14ac:dyDescent="0.25">
      <c r="B24" s="235" t="s">
        <v>529</v>
      </c>
      <c r="C24" s="236"/>
      <c r="D24" s="236"/>
      <c r="E24" s="236"/>
      <c r="F24" s="236"/>
      <c r="G24" s="236"/>
      <c r="H24" s="236"/>
      <c r="I24" s="236"/>
      <c r="J24" s="236"/>
      <c r="K24" s="236"/>
      <c r="L24" s="236"/>
      <c r="M24" s="237" t="s">
        <v>528</v>
      </c>
      <c r="N24" s="237"/>
      <c r="O24" s="237" t="s">
        <v>52</v>
      </c>
      <c r="P24" s="237"/>
      <c r="Q24" s="238" t="s">
        <v>53</v>
      </c>
      <c r="R24" s="238"/>
      <c r="S24" s="34" t="s">
        <v>527</v>
      </c>
      <c r="T24" s="34" t="s">
        <v>527</v>
      </c>
      <c r="U24" s="34" t="s">
        <v>526</v>
      </c>
      <c r="V24" s="34">
        <f>+IF(ISERR(U24/T24*100),"N/A",ROUND(U24/T24*100,2))</f>
        <v>104.77</v>
      </c>
      <c r="W24" s="35">
        <f>+IF(ISERR(U24/S24*100),"N/A",ROUND(U24/S24*100,2))</f>
        <v>104.77</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2" t="s">
        <v>2346</v>
      </c>
      <c r="C26" s="223"/>
      <c r="D26" s="223"/>
      <c r="E26" s="223"/>
      <c r="F26" s="223"/>
      <c r="G26" s="223"/>
      <c r="H26" s="223"/>
      <c r="I26" s="223"/>
      <c r="J26" s="223"/>
      <c r="K26" s="223"/>
      <c r="L26" s="223"/>
      <c r="M26" s="223"/>
      <c r="N26" s="223"/>
      <c r="O26" s="223"/>
      <c r="P26" s="223"/>
      <c r="Q26" s="224"/>
      <c r="R26" s="37" t="s">
        <v>45</v>
      </c>
      <c r="S26" s="228" t="s">
        <v>46</v>
      </c>
      <c r="T26" s="228"/>
      <c r="U26" s="38" t="s">
        <v>65</v>
      </c>
      <c r="V26" s="229" t="s">
        <v>66</v>
      </c>
      <c r="W26" s="230"/>
    </row>
    <row r="27" spans="2:27" ht="30.75" customHeight="1" thickBot="1" x14ac:dyDescent="0.25">
      <c r="B27" s="225"/>
      <c r="C27" s="226"/>
      <c r="D27" s="226"/>
      <c r="E27" s="226"/>
      <c r="F27" s="226"/>
      <c r="G27" s="226"/>
      <c r="H27" s="226"/>
      <c r="I27" s="226"/>
      <c r="J27" s="226"/>
      <c r="K27" s="226"/>
      <c r="L27" s="226"/>
      <c r="M27" s="226"/>
      <c r="N27" s="226"/>
      <c r="O27" s="226"/>
      <c r="P27" s="226"/>
      <c r="Q27" s="227"/>
      <c r="R27" s="39" t="s">
        <v>67</v>
      </c>
      <c r="S27" s="39" t="s">
        <v>67</v>
      </c>
      <c r="T27" s="39" t="s">
        <v>52</v>
      </c>
      <c r="U27" s="39" t="s">
        <v>67</v>
      </c>
      <c r="V27" s="39" t="s">
        <v>68</v>
      </c>
      <c r="W27" s="32" t="s">
        <v>69</v>
      </c>
      <c r="Y27" s="36"/>
    </row>
    <row r="28" spans="2:27" ht="23.25" customHeight="1" thickBot="1" x14ac:dyDescent="0.25">
      <c r="B28" s="231" t="s">
        <v>70</v>
      </c>
      <c r="C28" s="232"/>
      <c r="D28" s="232"/>
      <c r="E28" s="40" t="s">
        <v>524</v>
      </c>
      <c r="F28" s="40"/>
      <c r="G28" s="40"/>
      <c r="H28" s="41"/>
      <c r="I28" s="41"/>
      <c r="J28" s="41"/>
      <c r="K28" s="41"/>
      <c r="L28" s="41"/>
      <c r="M28" s="41"/>
      <c r="N28" s="41"/>
      <c r="O28" s="41"/>
      <c r="P28" s="42"/>
      <c r="Q28" s="42"/>
      <c r="R28" s="43" t="s">
        <v>525</v>
      </c>
      <c r="S28" s="44" t="s">
        <v>11</v>
      </c>
      <c r="T28" s="42"/>
      <c r="U28" s="44" t="s">
        <v>522</v>
      </c>
      <c r="V28" s="42"/>
      <c r="W28" s="45">
        <f t="shared" ref="W28:W33" si="0">+IF(ISERR(U28/R28*100),"N/A",ROUND(U28/R28*100,2))</f>
        <v>144.18</v>
      </c>
    </row>
    <row r="29" spans="2:27" ht="26.25" customHeight="1" x14ac:dyDescent="0.2">
      <c r="B29" s="233" t="s">
        <v>74</v>
      </c>
      <c r="C29" s="234"/>
      <c r="D29" s="234"/>
      <c r="E29" s="46" t="s">
        <v>524</v>
      </c>
      <c r="F29" s="46"/>
      <c r="G29" s="46"/>
      <c r="H29" s="47"/>
      <c r="I29" s="47"/>
      <c r="J29" s="47"/>
      <c r="K29" s="47"/>
      <c r="L29" s="47"/>
      <c r="M29" s="47"/>
      <c r="N29" s="47"/>
      <c r="O29" s="47"/>
      <c r="P29" s="48"/>
      <c r="Q29" s="48"/>
      <c r="R29" s="49" t="s">
        <v>523</v>
      </c>
      <c r="S29" s="50" t="s">
        <v>523</v>
      </c>
      <c r="T29" s="51">
        <f>+IF(ISERR(S29/R29*100),"N/A",ROUND(S29/R29*100,2))</f>
        <v>100</v>
      </c>
      <c r="U29" s="50" t="s">
        <v>522</v>
      </c>
      <c r="V29" s="51">
        <f>+IF(ISERR(U29/S29*100),"N/A",ROUND(U29/S29*100,2))</f>
        <v>99.97</v>
      </c>
      <c r="W29" s="52">
        <f t="shared" si="0"/>
        <v>99.97</v>
      </c>
    </row>
    <row r="30" spans="2:27" ht="23.25" customHeight="1" thickBot="1" x14ac:dyDescent="0.25">
      <c r="B30" s="231" t="s">
        <v>70</v>
      </c>
      <c r="C30" s="232"/>
      <c r="D30" s="232"/>
      <c r="E30" s="40" t="s">
        <v>520</v>
      </c>
      <c r="F30" s="40"/>
      <c r="G30" s="40"/>
      <c r="H30" s="41"/>
      <c r="I30" s="41"/>
      <c r="J30" s="41"/>
      <c r="K30" s="41"/>
      <c r="L30" s="41"/>
      <c r="M30" s="41"/>
      <c r="N30" s="41"/>
      <c r="O30" s="41"/>
      <c r="P30" s="42"/>
      <c r="Q30" s="42"/>
      <c r="R30" s="43" t="s">
        <v>521</v>
      </c>
      <c r="S30" s="44" t="s">
        <v>11</v>
      </c>
      <c r="T30" s="42"/>
      <c r="U30" s="44" t="s">
        <v>518</v>
      </c>
      <c r="V30" s="42"/>
      <c r="W30" s="45">
        <f t="shared" si="0"/>
        <v>111.2</v>
      </c>
    </row>
    <row r="31" spans="2:27" ht="26.25" customHeight="1" x14ac:dyDescent="0.2">
      <c r="B31" s="233" t="s">
        <v>74</v>
      </c>
      <c r="C31" s="234"/>
      <c r="D31" s="234"/>
      <c r="E31" s="46" t="s">
        <v>520</v>
      </c>
      <c r="F31" s="46"/>
      <c r="G31" s="46"/>
      <c r="H31" s="47"/>
      <c r="I31" s="47"/>
      <c r="J31" s="47"/>
      <c r="K31" s="47"/>
      <c r="L31" s="47"/>
      <c r="M31" s="47"/>
      <c r="N31" s="47"/>
      <c r="O31" s="47"/>
      <c r="P31" s="48"/>
      <c r="Q31" s="48"/>
      <c r="R31" s="49" t="s">
        <v>519</v>
      </c>
      <c r="S31" s="50" t="s">
        <v>518</v>
      </c>
      <c r="T31" s="51">
        <f>+IF(ISERR(S31/R31*100),"N/A",ROUND(S31/R31*100,2))</f>
        <v>100</v>
      </c>
      <c r="U31" s="50" t="s">
        <v>518</v>
      </c>
      <c r="V31" s="51">
        <f>+IF(ISERR(U31/S31*100),"N/A",ROUND(U31/S31*100,2))</f>
        <v>100</v>
      </c>
      <c r="W31" s="52">
        <f t="shared" si="0"/>
        <v>100</v>
      </c>
    </row>
    <row r="32" spans="2:27" ht="23.25" customHeight="1" thickBot="1" x14ac:dyDescent="0.25">
      <c r="B32" s="231" t="s">
        <v>70</v>
      </c>
      <c r="C32" s="232"/>
      <c r="D32" s="232"/>
      <c r="E32" s="40" t="s">
        <v>516</v>
      </c>
      <c r="F32" s="40"/>
      <c r="G32" s="40"/>
      <c r="H32" s="41"/>
      <c r="I32" s="41"/>
      <c r="J32" s="41"/>
      <c r="K32" s="41"/>
      <c r="L32" s="41"/>
      <c r="M32" s="41"/>
      <c r="N32" s="41"/>
      <c r="O32" s="41"/>
      <c r="P32" s="42"/>
      <c r="Q32" s="42"/>
      <c r="R32" s="43" t="s">
        <v>517</v>
      </c>
      <c r="S32" s="44" t="s">
        <v>11</v>
      </c>
      <c r="T32" s="42"/>
      <c r="U32" s="44" t="s">
        <v>513</v>
      </c>
      <c r="V32" s="42"/>
      <c r="W32" s="45">
        <f t="shared" si="0"/>
        <v>92.15</v>
      </c>
    </row>
    <row r="33" spans="2:23" ht="26.25" customHeight="1" thickBot="1" x14ac:dyDescent="0.25">
      <c r="B33" s="233" t="s">
        <v>74</v>
      </c>
      <c r="C33" s="234"/>
      <c r="D33" s="234"/>
      <c r="E33" s="46" t="s">
        <v>516</v>
      </c>
      <c r="F33" s="46"/>
      <c r="G33" s="46"/>
      <c r="H33" s="47"/>
      <c r="I33" s="47"/>
      <c r="J33" s="47"/>
      <c r="K33" s="47"/>
      <c r="L33" s="47"/>
      <c r="M33" s="47"/>
      <c r="N33" s="47"/>
      <c r="O33" s="47"/>
      <c r="P33" s="48"/>
      <c r="Q33" s="48"/>
      <c r="R33" s="49" t="s">
        <v>515</v>
      </c>
      <c r="S33" s="50" t="s">
        <v>514</v>
      </c>
      <c r="T33" s="51">
        <f>+IF(ISERR(S33/R33*100),"N/A",ROUND(S33/R33*100,2))</f>
        <v>100</v>
      </c>
      <c r="U33" s="50" t="s">
        <v>513</v>
      </c>
      <c r="V33" s="51">
        <f>+IF(ISERR(U33/S33*100),"N/A",ROUND(U33/S33*100,2))</f>
        <v>87</v>
      </c>
      <c r="W33" s="52">
        <f t="shared" si="0"/>
        <v>87</v>
      </c>
    </row>
    <row r="34" spans="2:23" ht="22.5" customHeight="1" thickTop="1" thickBot="1" x14ac:dyDescent="0.25">
      <c r="B34" s="11" t="s">
        <v>80</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13" t="s">
        <v>512</v>
      </c>
      <c r="C35" s="214"/>
      <c r="D35" s="214"/>
      <c r="E35" s="214"/>
      <c r="F35" s="214"/>
      <c r="G35" s="214"/>
      <c r="H35" s="214"/>
      <c r="I35" s="214"/>
      <c r="J35" s="214"/>
      <c r="K35" s="214"/>
      <c r="L35" s="214"/>
      <c r="M35" s="214"/>
      <c r="N35" s="214"/>
      <c r="O35" s="214"/>
      <c r="P35" s="214"/>
      <c r="Q35" s="214"/>
      <c r="R35" s="214"/>
      <c r="S35" s="214"/>
      <c r="T35" s="214"/>
      <c r="U35" s="214"/>
      <c r="V35" s="214"/>
      <c r="W35" s="215"/>
    </row>
    <row r="36" spans="2:23" ht="192" customHeight="1" thickBot="1" x14ac:dyDescent="0.25">
      <c r="B36" s="216"/>
      <c r="C36" s="217"/>
      <c r="D36" s="217"/>
      <c r="E36" s="217"/>
      <c r="F36" s="217"/>
      <c r="G36" s="217"/>
      <c r="H36" s="217"/>
      <c r="I36" s="217"/>
      <c r="J36" s="217"/>
      <c r="K36" s="217"/>
      <c r="L36" s="217"/>
      <c r="M36" s="217"/>
      <c r="N36" s="217"/>
      <c r="O36" s="217"/>
      <c r="P36" s="217"/>
      <c r="Q36" s="217"/>
      <c r="R36" s="217"/>
      <c r="S36" s="217"/>
      <c r="T36" s="217"/>
      <c r="U36" s="217"/>
      <c r="V36" s="217"/>
      <c r="W36" s="218"/>
    </row>
    <row r="37" spans="2:23" ht="37.5" customHeight="1" thickTop="1" x14ac:dyDescent="0.2">
      <c r="B37" s="213" t="s">
        <v>511</v>
      </c>
      <c r="C37" s="214"/>
      <c r="D37" s="214"/>
      <c r="E37" s="214"/>
      <c r="F37" s="214"/>
      <c r="G37" s="214"/>
      <c r="H37" s="214"/>
      <c r="I37" s="214"/>
      <c r="J37" s="214"/>
      <c r="K37" s="214"/>
      <c r="L37" s="214"/>
      <c r="M37" s="214"/>
      <c r="N37" s="214"/>
      <c r="O37" s="214"/>
      <c r="P37" s="214"/>
      <c r="Q37" s="214"/>
      <c r="R37" s="214"/>
      <c r="S37" s="214"/>
      <c r="T37" s="214"/>
      <c r="U37" s="214"/>
      <c r="V37" s="214"/>
      <c r="W37" s="215"/>
    </row>
    <row r="38" spans="2:23" ht="90.75" customHeight="1" thickBot="1" x14ac:dyDescent="0.25">
      <c r="B38" s="216"/>
      <c r="C38" s="217"/>
      <c r="D38" s="217"/>
      <c r="E38" s="217"/>
      <c r="F38" s="217"/>
      <c r="G38" s="217"/>
      <c r="H38" s="217"/>
      <c r="I38" s="217"/>
      <c r="J38" s="217"/>
      <c r="K38" s="217"/>
      <c r="L38" s="217"/>
      <c r="M38" s="217"/>
      <c r="N38" s="217"/>
      <c r="O38" s="217"/>
      <c r="P38" s="217"/>
      <c r="Q38" s="217"/>
      <c r="R38" s="217"/>
      <c r="S38" s="217"/>
      <c r="T38" s="217"/>
      <c r="U38" s="217"/>
      <c r="V38" s="217"/>
      <c r="W38" s="218"/>
    </row>
    <row r="39" spans="2:23" ht="37.5" customHeight="1" thickTop="1" x14ac:dyDescent="0.2">
      <c r="B39" s="213" t="s">
        <v>510</v>
      </c>
      <c r="C39" s="214"/>
      <c r="D39" s="214"/>
      <c r="E39" s="214"/>
      <c r="F39" s="214"/>
      <c r="G39" s="214"/>
      <c r="H39" s="214"/>
      <c r="I39" s="214"/>
      <c r="J39" s="214"/>
      <c r="K39" s="214"/>
      <c r="L39" s="214"/>
      <c r="M39" s="214"/>
      <c r="N39" s="214"/>
      <c r="O39" s="214"/>
      <c r="P39" s="214"/>
      <c r="Q39" s="214"/>
      <c r="R39" s="214"/>
      <c r="S39" s="214"/>
      <c r="T39" s="214"/>
      <c r="U39" s="214"/>
      <c r="V39" s="214"/>
      <c r="W39" s="215"/>
    </row>
    <row r="40" spans="2:23" ht="127.5" customHeight="1" thickBot="1" x14ac:dyDescent="0.25">
      <c r="B40" s="219"/>
      <c r="C40" s="220"/>
      <c r="D40" s="220"/>
      <c r="E40" s="220"/>
      <c r="F40" s="220"/>
      <c r="G40" s="220"/>
      <c r="H40" s="220"/>
      <c r="I40" s="220"/>
      <c r="J40" s="220"/>
      <c r="K40" s="220"/>
      <c r="L40" s="220"/>
      <c r="M40" s="220"/>
      <c r="N40" s="220"/>
      <c r="O40" s="220"/>
      <c r="P40" s="220"/>
      <c r="Q40" s="220"/>
      <c r="R40" s="220"/>
      <c r="S40" s="220"/>
      <c r="T40" s="220"/>
      <c r="U40" s="220"/>
      <c r="V40" s="220"/>
      <c r="W40" s="221"/>
    </row>
  </sheetData>
  <mergeCells count="67">
    <mergeCell ref="S26:T26"/>
    <mergeCell ref="B33:D33"/>
    <mergeCell ref="B35:W36"/>
    <mergeCell ref="B37:W38"/>
    <mergeCell ref="B39:W40"/>
    <mergeCell ref="V26:W26"/>
    <mergeCell ref="B28:D28"/>
    <mergeCell ref="B29:D29"/>
    <mergeCell ref="B30:D30"/>
    <mergeCell ref="B31:D31"/>
    <mergeCell ref="B32:D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488</v>
      </c>
      <c r="D4" s="266" t="s">
        <v>487</v>
      </c>
      <c r="E4" s="266"/>
      <c r="F4" s="266"/>
      <c r="G4" s="266"/>
      <c r="H4" s="267"/>
      <c r="I4" s="18"/>
      <c r="J4" s="268" t="s">
        <v>6</v>
      </c>
      <c r="K4" s="266"/>
      <c r="L4" s="17" t="s">
        <v>574</v>
      </c>
      <c r="M4" s="269" t="s">
        <v>573</v>
      </c>
      <c r="N4" s="269"/>
      <c r="O4" s="269"/>
      <c r="P4" s="269"/>
      <c r="Q4" s="270"/>
      <c r="R4" s="19"/>
      <c r="S4" s="271" t="s">
        <v>9</v>
      </c>
      <c r="T4" s="272"/>
      <c r="U4" s="272"/>
      <c r="V4" s="259" t="s">
        <v>572</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564</v>
      </c>
      <c r="D6" s="255" t="s">
        <v>571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538</v>
      </c>
      <c r="D7" s="257" t="s">
        <v>547</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570</v>
      </c>
      <c r="K8" s="26" t="s">
        <v>569</v>
      </c>
      <c r="L8" s="26" t="s">
        <v>568</v>
      </c>
      <c r="M8" s="26" t="s">
        <v>567</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03.5" customHeight="1" thickTop="1" thickBot="1" x14ac:dyDescent="0.25">
      <c r="B10" s="27" t="s">
        <v>25</v>
      </c>
      <c r="C10" s="259" t="s">
        <v>566</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499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565</v>
      </c>
      <c r="C21" s="236"/>
      <c r="D21" s="236"/>
      <c r="E21" s="236"/>
      <c r="F21" s="236"/>
      <c r="G21" s="236"/>
      <c r="H21" s="236"/>
      <c r="I21" s="236"/>
      <c r="J21" s="236"/>
      <c r="K21" s="236"/>
      <c r="L21" s="236"/>
      <c r="M21" s="237" t="s">
        <v>564</v>
      </c>
      <c r="N21" s="237"/>
      <c r="O21" s="237" t="s">
        <v>52</v>
      </c>
      <c r="P21" s="237"/>
      <c r="Q21" s="238" t="s">
        <v>69</v>
      </c>
      <c r="R21" s="238"/>
      <c r="S21" s="34" t="s">
        <v>54</v>
      </c>
      <c r="T21" s="34" t="s">
        <v>563</v>
      </c>
      <c r="U21" s="34" t="s">
        <v>536</v>
      </c>
      <c r="V21" s="34" t="str">
        <f>+IF(ISERR(U21/T21*100),"N/A",ROUND(U21/T21*100,2))</f>
        <v>N/A</v>
      </c>
      <c r="W21" s="35" t="str">
        <f>+IF(ISERR(U21/S21*100),"N/A",ROUND(U21/S21*100,2))</f>
        <v>N/A</v>
      </c>
    </row>
    <row r="22" spans="2:27" ht="56.25" customHeight="1" thickBot="1" x14ac:dyDescent="0.25">
      <c r="B22" s="235" t="s">
        <v>562</v>
      </c>
      <c r="C22" s="236"/>
      <c r="D22" s="236"/>
      <c r="E22" s="236"/>
      <c r="F22" s="236"/>
      <c r="G22" s="236"/>
      <c r="H22" s="236"/>
      <c r="I22" s="236"/>
      <c r="J22" s="236"/>
      <c r="K22" s="236"/>
      <c r="L22" s="236"/>
      <c r="M22" s="237" t="s">
        <v>538</v>
      </c>
      <c r="N22" s="237"/>
      <c r="O22" s="237" t="s">
        <v>561</v>
      </c>
      <c r="P22" s="237"/>
      <c r="Q22" s="238" t="s">
        <v>69</v>
      </c>
      <c r="R22" s="238"/>
      <c r="S22" s="34" t="s">
        <v>534</v>
      </c>
      <c r="T22" s="34" t="s">
        <v>210</v>
      </c>
      <c r="U22" s="34" t="s">
        <v>560</v>
      </c>
      <c r="V22" s="34">
        <f>+IF(ISERR(U22/T22*100),"N/A",ROUND(U22/T22*100,2))</f>
        <v>219.7</v>
      </c>
      <c r="W22" s="35">
        <f>+IF(ISERR(U22/S22*100),"N/A",ROUND(U22/S22*100,2))</f>
        <v>87.88</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558</v>
      </c>
      <c r="F26" s="40"/>
      <c r="G26" s="40"/>
      <c r="H26" s="41"/>
      <c r="I26" s="41"/>
      <c r="J26" s="41"/>
      <c r="K26" s="41"/>
      <c r="L26" s="41"/>
      <c r="M26" s="41"/>
      <c r="N26" s="41"/>
      <c r="O26" s="41"/>
      <c r="P26" s="42"/>
      <c r="Q26" s="42"/>
      <c r="R26" s="43" t="s">
        <v>559</v>
      </c>
      <c r="S26" s="44" t="s">
        <v>11</v>
      </c>
      <c r="T26" s="42"/>
      <c r="U26" s="44" t="s">
        <v>556</v>
      </c>
      <c r="V26" s="42"/>
      <c r="W26" s="45">
        <f>+IF(ISERR(U26/R26*100),"N/A",ROUND(U26/R26*100,2))</f>
        <v>44.82</v>
      </c>
    </row>
    <row r="27" spans="2:27" ht="26.25" customHeight="1" x14ac:dyDescent="0.2">
      <c r="B27" s="233" t="s">
        <v>74</v>
      </c>
      <c r="C27" s="234"/>
      <c r="D27" s="234"/>
      <c r="E27" s="46" t="s">
        <v>558</v>
      </c>
      <c r="F27" s="46"/>
      <c r="G27" s="46"/>
      <c r="H27" s="47"/>
      <c r="I27" s="47"/>
      <c r="J27" s="47"/>
      <c r="K27" s="47"/>
      <c r="L27" s="47"/>
      <c r="M27" s="47"/>
      <c r="N27" s="47"/>
      <c r="O27" s="47"/>
      <c r="P27" s="48"/>
      <c r="Q27" s="48"/>
      <c r="R27" s="49" t="s">
        <v>557</v>
      </c>
      <c r="S27" s="50" t="s">
        <v>557</v>
      </c>
      <c r="T27" s="51">
        <f>+IF(ISERR(S27/R27*100),"N/A",ROUND(S27/R27*100,2))</f>
        <v>100</v>
      </c>
      <c r="U27" s="50" t="s">
        <v>556</v>
      </c>
      <c r="V27" s="51">
        <f>+IF(ISERR(U27/S27*100),"N/A",ROUND(U27/S27*100,2))</f>
        <v>99.17</v>
      </c>
      <c r="W27" s="52">
        <f>+IF(ISERR(U27/R27*100),"N/A",ROUND(U27/R27*100,2))</f>
        <v>99.17</v>
      </c>
    </row>
    <row r="28" spans="2:27" ht="23.25" customHeight="1" thickBot="1" x14ac:dyDescent="0.25">
      <c r="B28" s="231" t="s">
        <v>70</v>
      </c>
      <c r="C28" s="232"/>
      <c r="D28" s="232"/>
      <c r="E28" s="40" t="s">
        <v>524</v>
      </c>
      <c r="F28" s="40"/>
      <c r="G28" s="40"/>
      <c r="H28" s="41"/>
      <c r="I28" s="41"/>
      <c r="J28" s="41"/>
      <c r="K28" s="41"/>
      <c r="L28" s="41"/>
      <c r="M28" s="41"/>
      <c r="N28" s="41"/>
      <c r="O28" s="41"/>
      <c r="P28" s="42"/>
      <c r="Q28" s="42"/>
      <c r="R28" s="43" t="s">
        <v>555</v>
      </c>
      <c r="S28" s="44" t="s">
        <v>11</v>
      </c>
      <c r="T28" s="42"/>
      <c r="U28" s="44" t="s">
        <v>554</v>
      </c>
      <c r="V28" s="42"/>
      <c r="W28" s="45">
        <f>+IF(ISERR(U28/R28*100),"N/A",ROUND(U28/R28*100,2))</f>
        <v>57.62</v>
      </c>
    </row>
    <row r="29" spans="2:27" ht="26.25" customHeight="1" thickBot="1" x14ac:dyDescent="0.25">
      <c r="B29" s="233" t="s">
        <v>74</v>
      </c>
      <c r="C29" s="234"/>
      <c r="D29" s="234"/>
      <c r="E29" s="46" t="s">
        <v>524</v>
      </c>
      <c r="F29" s="46"/>
      <c r="G29" s="46"/>
      <c r="H29" s="47"/>
      <c r="I29" s="47"/>
      <c r="J29" s="47"/>
      <c r="K29" s="47"/>
      <c r="L29" s="47"/>
      <c r="M29" s="47"/>
      <c r="N29" s="47"/>
      <c r="O29" s="47"/>
      <c r="P29" s="48"/>
      <c r="Q29" s="48"/>
      <c r="R29" s="49" t="s">
        <v>554</v>
      </c>
      <c r="S29" s="50" t="s">
        <v>554</v>
      </c>
      <c r="T29" s="51">
        <f>+IF(ISERR(S29/R29*100),"N/A",ROUND(S29/R29*100,2))</f>
        <v>100</v>
      </c>
      <c r="U29" s="50" t="s">
        <v>554</v>
      </c>
      <c r="V29" s="51">
        <f>+IF(ISERR(U29/S29*100),"N/A",ROUND(U29/S29*100,2))</f>
        <v>100</v>
      </c>
      <c r="W29" s="52">
        <f>+IF(ISERR(U29/R29*100),"N/A",ROUND(U29/R29*100,2))</f>
        <v>100</v>
      </c>
    </row>
    <row r="30" spans="2:27" ht="22.5" customHeight="1" thickTop="1" thickBot="1" x14ac:dyDescent="0.25">
      <c r="B30" s="11" t="s">
        <v>80</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13" t="s">
        <v>553</v>
      </c>
      <c r="C31" s="214"/>
      <c r="D31" s="214"/>
      <c r="E31" s="214"/>
      <c r="F31" s="214"/>
      <c r="G31" s="214"/>
      <c r="H31" s="214"/>
      <c r="I31" s="214"/>
      <c r="J31" s="214"/>
      <c r="K31" s="214"/>
      <c r="L31" s="214"/>
      <c r="M31" s="214"/>
      <c r="N31" s="214"/>
      <c r="O31" s="214"/>
      <c r="P31" s="214"/>
      <c r="Q31" s="214"/>
      <c r="R31" s="214"/>
      <c r="S31" s="214"/>
      <c r="T31" s="214"/>
      <c r="U31" s="214"/>
      <c r="V31" s="214"/>
      <c r="W31" s="215"/>
    </row>
    <row r="32" spans="2:27" ht="53.2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552</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551</v>
      </c>
      <c r="C35" s="214"/>
      <c r="D35" s="214"/>
      <c r="E35" s="214"/>
      <c r="F35" s="214"/>
      <c r="G35" s="214"/>
      <c r="H35" s="214"/>
      <c r="I35" s="214"/>
      <c r="J35" s="214"/>
      <c r="K35" s="214"/>
      <c r="L35" s="214"/>
      <c r="M35" s="214"/>
      <c r="N35" s="214"/>
      <c r="O35" s="214"/>
      <c r="P35" s="214"/>
      <c r="Q35" s="214"/>
      <c r="R35" s="214"/>
      <c r="S35" s="214"/>
      <c r="T35" s="214"/>
      <c r="U35" s="214"/>
      <c r="V35" s="214"/>
      <c r="W35" s="215"/>
    </row>
    <row r="36" spans="2:23" ht="13.5" thickBot="1" x14ac:dyDescent="0.25">
      <c r="B36" s="219"/>
      <c r="C36" s="220"/>
      <c r="D36" s="220"/>
      <c r="E36" s="220"/>
      <c r="F36" s="220"/>
      <c r="G36" s="220"/>
      <c r="H36" s="220"/>
      <c r="I36" s="220"/>
      <c r="J36" s="220"/>
      <c r="K36" s="220"/>
      <c r="L36" s="220"/>
      <c r="M36" s="220"/>
      <c r="N36" s="220"/>
      <c r="O36" s="220"/>
      <c r="P36" s="220"/>
      <c r="Q36" s="220"/>
      <c r="R36" s="220"/>
      <c r="S36" s="220"/>
      <c r="T36" s="220"/>
      <c r="U36" s="220"/>
      <c r="V36" s="220"/>
      <c r="W36" s="221"/>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488</v>
      </c>
      <c r="D4" s="266" t="s">
        <v>487</v>
      </c>
      <c r="E4" s="266"/>
      <c r="F4" s="266"/>
      <c r="G4" s="266"/>
      <c r="H4" s="267"/>
      <c r="I4" s="18"/>
      <c r="J4" s="268" t="s">
        <v>6</v>
      </c>
      <c r="K4" s="266"/>
      <c r="L4" s="17" t="s">
        <v>588</v>
      </c>
      <c r="M4" s="269" t="s">
        <v>587</v>
      </c>
      <c r="N4" s="269"/>
      <c r="O4" s="269"/>
      <c r="P4" s="269"/>
      <c r="Q4" s="270"/>
      <c r="R4" s="19"/>
      <c r="S4" s="271" t="s">
        <v>9</v>
      </c>
      <c r="T4" s="272"/>
      <c r="U4" s="272"/>
      <c r="V4" s="259" t="s">
        <v>211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580</v>
      </c>
      <c r="D6" s="255" t="s">
        <v>586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585</v>
      </c>
      <c r="K8" s="26" t="s">
        <v>585</v>
      </c>
      <c r="L8" s="26" t="s">
        <v>584</v>
      </c>
      <c r="M8" s="26" t="s">
        <v>584</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583</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582</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581</v>
      </c>
      <c r="C21" s="236"/>
      <c r="D21" s="236"/>
      <c r="E21" s="236"/>
      <c r="F21" s="236"/>
      <c r="G21" s="236"/>
      <c r="H21" s="236"/>
      <c r="I21" s="236"/>
      <c r="J21" s="236"/>
      <c r="K21" s="236"/>
      <c r="L21" s="236"/>
      <c r="M21" s="237" t="s">
        <v>580</v>
      </c>
      <c r="N21" s="237"/>
      <c r="O21" s="237" t="s">
        <v>52</v>
      </c>
      <c r="P21" s="237"/>
      <c r="Q21" s="238" t="s">
        <v>69</v>
      </c>
      <c r="R21" s="238"/>
      <c r="S21" s="34" t="s">
        <v>579</v>
      </c>
      <c r="T21" s="34" t="s">
        <v>252</v>
      </c>
      <c r="U21" s="34" t="s">
        <v>252</v>
      </c>
      <c r="V21" s="34">
        <f>+IF(ISERR(U21/T21*100),"N/A",ROUND(U21/T21*100,2))</f>
        <v>100</v>
      </c>
      <c r="W21" s="35">
        <f>+IF(ISERR(U21/S21*100),"N/A",ROUND(U21/S21*100,2))</f>
        <v>0.04</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578</v>
      </c>
      <c r="F25" s="40"/>
      <c r="G25" s="40"/>
      <c r="H25" s="41"/>
      <c r="I25" s="41"/>
      <c r="J25" s="41"/>
      <c r="K25" s="41"/>
      <c r="L25" s="41"/>
      <c r="M25" s="41"/>
      <c r="N25" s="41"/>
      <c r="O25" s="41"/>
      <c r="P25" s="42"/>
      <c r="Q25" s="42"/>
      <c r="R25" s="43" t="s">
        <v>211</v>
      </c>
      <c r="S25" s="44" t="s">
        <v>11</v>
      </c>
      <c r="T25" s="42"/>
      <c r="U25" s="44" t="s">
        <v>140</v>
      </c>
      <c r="V25" s="42"/>
      <c r="W25" s="45">
        <f>+IF(ISERR(U25/R25*100),"N/A",ROUND(U25/R25*100,2))</f>
        <v>0</v>
      </c>
    </row>
    <row r="26" spans="2:27" ht="26.25" customHeight="1" thickBot="1" x14ac:dyDescent="0.25">
      <c r="B26" s="233" t="s">
        <v>74</v>
      </c>
      <c r="C26" s="234"/>
      <c r="D26" s="234"/>
      <c r="E26" s="46" t="s">
        <v>578</v>
      </c>
      <c r="F26" s="46"/>
      <c r="G26" s="46"/>
      <c r="H26" s="47"/>
      <c r="I26" s="47"/>
      <c r="J26" s="47"/>
      <c r="K26" s="47"/>
      <c r="L26" s="47"/>
      <c r="M26" s="47"/>
      <c r="N26" s="47"/>
      <c r="O26" s="47"/>
      <c r="P26" s="48"/>
      <c r="Q26" s="48"/>
      <c r="R26" s="49" t="s">
        <v>140</v>
      </c>
      <c r="S26" s="50" t="s">
        <v>140</v>
      </c>
      <c r="T26" s="51" t="str">
        <f>+IF(ISERR(S26/R26*100),"N/A",ROUND(S26/R26*100,2))</f>
        <v>N/A</v>
      </c>
      <c r="U26" s="50" t="s">
        <v>140</v>
      </c>
      <c r="V26" s="51" t="str">
        <f>+IF(ISERR(U26/S26*100),"N/A",ROUND(U26/S26*100,2))</f>
        <v>N/A</v>
      </c>
      <c r="W26" s="52" t="str">
        <f>+IF(ISERR(U26/R26*100),"N/A",ROUND(U26/R26*100,2))</f>
        <v>N/A</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577</v>
      </c>
      <c r="C28" s="214"/>
      <c r="D28" s="214"/>
      <c r="E28" s="214"/>
      <c r="F28" s="214"/>
      <c r="G28" s="214"/>
      <c r="H28" s="214"/>
      <c r="I28" s="214"/>
      <c r="J28" s="214"/>
      <c r="K28" s="214"/>
      <c r="L28" s="214"/>
      <c r="M28" s="214"/>
      <c r="N28" s="214"/>
      <c r="O28" s="214"/>
      <c r="P28" s="214"/>
      <c r="Q28" s="214"/>
      <c r="R28" s="214"/>
      <c r="S28" s="214"/>
      <c r="T28" s="214"/>
      <c r="U28" s="214"/>
      <c r="V28" s="214"/>
      <c r="W28" s="215"/>
    </row>
    <row r="29" spans="2:27" ht="30.7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576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9.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575</v>
      </c>
      <c r="C32" s="214"/>
      <c r="D32" s="214"/>
      <c r="E32" s="214"/>
      <c r="F32" s="214"/>
      <c r="G32" s="214"/>
      <c r="H32" s="214"/>
      <c r="I32" s="214"/>
      <c r="J32" s="214"/>
      <c r="K32" s="214"/>
      <c r="L32" s="214"/>
      <c r="M32" s="214"/>
      <c r="N32" s="214"/>
      <c r="O32" s="214"/>
      <c r="P32" s="214"/>
      <c r="Q32" s="214"/>
      <c r="R32" s="214"/>
      <c r="S32" s="214"/>
      <c r="T32" s="214"/>
      <c r="U32" s="214"/>
      <c r="V32" s="214"/>
      <c r="W32" s="215"/>
    </row>
    <row r="33" spans="2:23" ht="57"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488</v>
      </c>
      <c r="D4" s="266" t="s">
        <v>487</v>
      </c>
      <c r="E4" s="266"/>
      <c r="F4" s="266"/>
      <c r="G4" s="266"/>
      <c r="H4" s="267"/>
      <c r="I4" s="18"/>
      <c r="J4" s="268" t="s">
        <v>6</v>
      </c>
      <c r="K4" s="266"/>
      <c r="L4" s="17" t="s">
        <v>647</v>
      </c>
      <c r="M4" s="269" t="s">
        <v>646</v>
      </c>
      <c r="N4" s="269"/>
      <c r="O4" s="269"/>
      <c r="P4" s="269"/>
      <c r="Q4" s="270"/>
      <c r="R4" s="19"/>
      <c r="S4" s="271" t="s">
        <v>9</v>
      </c>
      <c r="T4" s="272"/>
      <c r="U4" s="272"/>
      <c r="V4" s="259" t="s">
        <v>645</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597</v>
      </c>
      <c r="D6" s="255" t="s">
        <v>644</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643</v>
      </c>
      <c r="K8" s="26" t="s">
        <v>642</v>
      </c>
      <c r="L8" s="26" t="s">
        <v>641</v>
      </c>
      <c r="M8" s="26" t="s">
        <v>640</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05.75" customHeight="1" thickTop="1" thickBot="1" x14ac:dyDescent="0.25">
      <c r="B10" s="27" t="s">
        <v>25</v>
      </c>
      <c r="C10" s="259" t="s">
        <v>639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499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638</v>
      </c>
      <c r="C21" s="236"/>
      <c r="D21" s="236"/>
      <c r="E21" s="236"/>
      <c r="F21" s="236"/>
      <c r="G21" s="236"/>
      <c r="H21" s="236"/>
      <c r="I21" s="236"/>
      <c r="J21" s="236"/>
      <c r="K21" s="236"/>
      <c r="L21" s="236"/>
      <c r="M21" s="237" t="s">
        <v>597</v>
      </c>
      <c r="N21" s="237"/>
      <c r="O21" s="237" t="s">
        <v>52</v>
      </c>
      <c r="P21" s="237"/>
      <c r="Q21" s="238" t="s">
        <v>53</v>
      </c>
      <c r="R21" s="238"/>
      <c r="S21" s="34" t="s">
        <v>637</v>
      </c>
      <c r="T21" s="34" t="s">
        <v>374</v>
      </c>
      <c r="U21" s="34" t="s">
        <v>636</v>
      </c>
      <c r="V21" s="34">
        <f t="shared" ref="V21:V32" si="0">+IF(ISERR(U21/T21*100),"N/A",ROUND(U21/T21*100,2))</f>
        <v>130</v>
      </c>
      <c r="W21" s="35">
        <f t="shared" ref="W21:W32" si="1">+IF(ISERR(U21/S21*100),"N/A",ROUND(U21/S21*100,2))</f>
        <v>0.36</v>
      </c>
    </row>
    <row r="22" spans="2:27" ht="56.25" customHeight="1" x14ac:dyDescent="0.2">
      <c r="B22" s="235" t="s">
        <v>635</v>
      </c>
      <c r="C22" s="236"/>
      <c r="D22" s="236"/>
      <c r="E22" s="236"/>
      <c r="F22" s="236"/>
      <c r="G22" s="236"/>
      <c r="H22" s="236"/>
      <c r="I22" s="236"/>
      <c r="J22" s="236"/>
      <c r="K22" s="236"/>
      <c r="L22" s="236"/>
      <c r="M22" s="237" t="s">
        <v>597</v>
      </c>
      <c r="N22" s="237"/>
      <c r="O22" s="237" t="s">
        <v>52</v>
      </c>
      <c r="P22" s="237"/>
      <c r="Q22" s="238" t="s">
        <v>53</v>
      </c>
      <c r="R22" s="238"/>
      <c r="S22" s="34" t="s">
        <v>634</v>
      </c>
      <c r="T22" s="34" t="s">
        <v>534</v>
      </c>
      <c r="U22" s="34" t="s">
        <v>633</v>
      </c>
      <c r="V22" s="34">
        <f t="shared" si="0"/>
        <v>152.4</v>
      </c>
      <c r="W22" s="35">
        <f t="shared" si="1"/>
        <v>0.51</v>
      </c>
    </row>
    <row r="23" spans="2:27" ht="56.25" customHeight="1" x14ac:dyDescent="0.2">
      <c r="B23" s="235" t="s">
        <v>632</v>
      </c>
      <c r="C23" s="236"/>
      <c r="D23" s="236"/>
      <c r="E23" s="236"/>
      <c r="F23" s="236"/>
      <c r="G23" s="236"/>
      <c r="H23" s="236"/>
      <c r="I23" s="236"/>
      <c r="J23" s="236"/>
      <c r="K23" s="236"/>
      <c r="L23" s="236"/>
      <c r="M23" s="237" t="s">
        <v>597</v>
      </c>
      <c r="N23" s="237"/>
      <c r="O23" s="237" t="s">
        <v>52</v>
      </c>
      <c r="P23" s="237"/>
      <c r="Q23" s="238" t="s">
        <v>53</v>
      </c>
      <c r="R23" s="238"/>
      <c r="S23" s="34" t="s">
        <v>631</v>
      </c>
      <c r="T23" s="34" t="s">
        <v>630</v>
      </c>
      <c r="U23" s="34" t="s">
        <v>374</v>
      </c>
      <c r="V23" s="34">
        <f t="shared" si="0"/>
        <v>136.36000000000001</v>
      </c>
      <c r="W23" s="35">
        <f t="shared" si="1"/>
        <v>0.64</v>
      </c>
    </row>
    <row r="24" spans="2:27" ht="56.25" customHeight="1" x14ac:dyDescent="0.2">
      <c r="B24" s="235" t="s">
        <v>629</v>
      </c>
      <c r="C24" s="236"/>
      <c r="D24" s="236"/>
      <c r="E24" s="236"/>
      <c r="F24" s="236"/>
      <c r="G24" s="236"/>
      <c r="H24" s="236"/>
      <c r="I24" s="236"/>
      <c r="J24" s="236"/>
      <c r="K24" s="236"/>
      <c r="L24" s="236"/>
      <c r="M24" s="237" t="s">
        <v>597</v>
      </c>
      <c r="N24" s="237"/>
      <c r="O24" s="237" t="s">
        <v>52</v>
      </c>
      <c r="P24" s="237"/>
      <c r="Q24" s="238" t="s">
        <v>53</v>
      </c>
      <c r="R24" s="238"/>
      <c r="S24" s="34" t="s">
        <v>628</v>
      </c>
      <c r="T24" s="34" t="s">
        <v>627</v>
      </c>
      <c r="U24" s="34" t="s">
        <v>626</v>
      </c>
      <c r="V24" s="34">
        <f t="shared" si="0"/>
        <v>157.54</v>
      </c>
      <c r="W24" s="35">
        <f t="shared" si="1"/>
        <v>0.68</v>
      </c>
    </row>
    <row r="25" spans="2:27" ht="56.25" customHeight="1" x14ac:dyDescent="0.2">
      <c r="B25" s="235" t="s">
        <v>625</v>
      </c>
      <c r="C25" s="236"/>
      <c r="D25" s="236"/>
      <c r="E25" s="236"/>
      <c r="F25" s="236"/>
      <c r="G25" s="236"/>
      <c r="H25" s="236"/>
      <c r="I25" s="236"/>
      <c r="J25" s="236"/>
      <c r="K25" s="236"/>
      <c r="L25" s="236"/>
      <c r="M25" s="237" t="s">
        <v>597</v>
      </c>
      <c r="N25" s="237"/>
      <c r="O25" s="237" t="s">
        <v>52</v>
      </c>
      <c r="P25" s="237"/>
      <c r="Q25" s="238" t="s">
        <v>53</v>
      </c>
      <c r="R25" s="238"/>
      <c r="S25" s="34" t="s">
        <v>624</v>
      </c>
      <c r="T25" s="34" t="s">
        <v>623</v>
      </c>
      <c r="U25" s="34" t="s">
        <v>622</v>
      </c>
      <c r="V25" s="34">
        <f t="shared" si="0"/>
        <v>159.18</v>
      </c>
      <c r="W25" s="35">
        <f t="shared" si="1"/>
        <v>0.05</v>
      </c>
    </row>
    <row r="26" spans="2:27" ht="56.25" customHeight="1" x14ac:dyDescent="0.2">
      <c r="B26" s="235" t="s">
        <v>621</v>
      </c>
      <c r="C26" s="236"/>
      <c r="D26" s="236"/>
      <c r="E26" s="236"/>
      <c r="F26" s="236"/>
      <c r="G26" s="236"/>
      <c r="H26" s="236"/>
      <c r="I26" s="236"/>
      <c r="J26" s="236"/>
      <c r="K26" s="236"/>
      <c r="L26" s="236"/>
      <c r="M26" s="237" t="s">
        <v>597</v>
      </c>
      <c r="N26" s="237"/>
      <c r="O26" s="237" t="s">
        <v>52</v>
      </c>
      <c r="P26" s="237"/>
      <c r="Q26" s="238" t="s">
        <v>53</v>
      </c>
      <c r="R26" s="238"/>
      <c r="S26" s="34" t="s">
        <v>620</v>
      </c>
      <c r="T26" s="34" t="s">
        <v>619</v>
      </c>
      <c r="U26" s="34" t="s">
        <v>618</v>
      </c>
      <c r="V26" s="34">
        <f t="shared" si="0"/>
        <v>163.89</v>
      </c>
      <c r="W26" s="35">
        <f t="shared" si="1"/>
        <v>0.04</v>
      </c>
    </row>
    <row r="27" spans="2:27" ht="56.25" customHeight="1" x14ac:dyDescent="0.2">
      <c r="B27" s="235" t="s">
        <v>617</v>
      </c>
      <c r="C27" s="236"/>
      <c r="D27" s="236"/>
      <c r="E27" s="236"/>
      <c r="F27" s="236"/>
      <c r="G27" s="236"/>
      <c r="H27" s="236"/>
      <c r="I27" s="236"/>
      <c r="J27" s="236"/>
      <c r="K27" s="236"/>
      <c r="L27" s="236"/>
      <c r="M27" s="237" t="s">
        <v>597</v>
      </c>
      <c r="N27" s="237"/>
      <c r="O27" s="237" t="s">
        <v>52</v>
      </c>
      <c r="P27" s="237"/>
      <c r="Q27" s="238" t="s">
        <v>53</v>
      </c>
      <c r="R27" s="238"/>
      <c r="S27" s="34" t="s">
        <v>616</v>
      </c>
      <c r="T27" s="34" t="s">
        <v>615</v>
      </c>
      <c r="U27" s="34" t="s">
        <v>614</v>
      </c>
      <c r="V27" s="34">
        <f t="shared" si="0"/>
        <v>92.21</v>
      </c>
      <c r="W27" s="35">
        <f t="shared" si="1"/>
        <v>13.92</v>
      </c>
    </row>
    <row r="28" spans="2:27" ht="56.25" customHeight="1" x14ac:dyDescent="0.2">
      <c r="B28" s="235" t="s">
        <v>613</v>
      </c>
      <c r="C28" s="236"/>
      <c r="D28" s="236"/>
      <c r="E28" s="236"/>
      <c r="F28" s="236"/>
      <c r="G28" s="236"/>
      <c r="H28" s="236"/>
      <c r="I28" s="236"/>
      <c r="J28" s="236"/>
      <c r="K28" s="236"/>
      <c r="L28" s="236"/>
      <c r="M28" s="237" t="s">
        <v>597</v>
      </c>
      <c r="N28" s="237"/>
      <c r="O28" s="237" t="s">
        <v>52</v>
      </c>
      <c r="P28" s="237"/>
      <c r="Q28" s="238" t="s">
        <v>53</v>
      </c>
      <c r="R28" s="238"/>
      <c r="S28" s="34" t="s">
        <v>54</v>
      </c>
      <c r="T28" s="34" t="s">
        <v>612</v>
      </c>
      <c r="U28" s="34" t="s">
        <v>611</v>
      </c>
      <c r="V28" s="34">
        <f t="shared" si="0"/>
        <v>94.01</v>
      </c>
      <c r="W28" s="35">
        <f t="shared" si="1"/>
        <v>20.399999999999999</v>
      </c>
    </row>
    <row r="29" spans="2:27" ht="56.25" customHeight="1" x14ac:dyDescent="0.2">
      <c r="B29" s="235" t="s">
        <v>610</v>
      </c>
      <c r="C29" s="236"/>
      <c r="D29" s="236"/>
      <c r="E29" s="236"/>
      <c r="F29" s="236"/>
      <c r="G29" s="236"/>
      <c r="H29" s="236"/>
      <c r="I29" s="236"/>
      <c r="J29" s="236"/>
      <c r="K29" s="236"/>
      <c r="L29" s="236"/>
      <c r="M29" s="237" t="s">
        <v>597</v>
      </c>
      <c r="N29" s="237"/>
      <c r="O29" s="237" t="s">
        <v>52</v>
      </c>
      <c r="P29" s="237"/>
      <c r="Q29" s="238" t="s">
        <v>53</v>
      </c>
      <c r="R29" s="238"/>
      <c r="S29" s="34" t="s">
        <v>609</v>
      </c>
      <c r="T29" s="34" t="s">
        <v>608</v>
      </c>
      <c r="U29" s="34" t="s">
        <v>607</v>
      </c>
      <c r="V29" s="34">
        <f t="shared" si="0"/>
        <v>60.77</v>
      </c>
      <c r="W29" s="35">
        <f t="shared" si="1"/>
        <v>47.84</v>
      </c>
    </row>
    <row r="30" spans="2:27" ht="56.25" customHeight="1" x14ac:dyDescent="0.2">
      <c r="B30" s="235" t="s">
        <v>606</v>
      </c>
      <c r="C30" s="236"/>
      <c r="D30" s="236"/>
      <c r="E30" s="236"/>
      <c r="F30" s="236"/>
      <c r="G30" s="236"/>
      <c r="H30" s="236"/>
      <c r="I30" s="236"/>
      <c r="J30" s="236"/>
      <c r="K30" s="236"/>
      <c r="L30" s="236"/>
      <c r="M30" s="237" t="s">
        <v>597</v>
      </c>
      <c r="N30" s="237"/>
      <c r="O30" s="237" t="s">
        <v>52</v>
      </c>
      <c r="P30" s="237"/>
      <c r="Q30" s="238" t="s">
        <v>53</v>
      </c>
      <c r="R30" s="238"/>
      <c r="S30" s="34" t="s">
        <v>605</v>
      </c>
      <c r="T30" s="34" t="s">
        <v>604</v>
      </c>
      <c r="U30" s="34" t="s">
        <v>603</v>
      </c>
      <c r="V30" s="34">
        <f t="shared" si="0"/>
        <v>34.5</v>
      </c>
      <c r="W30" s="35">
        <f t="shared" si="1"/>
        <v>43.13</v>
      </c>
    </row>
    <row r="31" spans="2:27" ht="56.25" customHeight="1" x14ac:dyDescent="0.2">
      <c r="B31" s="235" t="s">
        <v>602</v>
      </c>
      <c r="C31" s="236"/>
      <c r="D31" s="236"/>
      <c r="E31" s="236"/>
      <c r="F31" s="236"/>
      <c r="G31" s="236"/>
      <c r="H31" s="236"/>
      <c r="I31" s="236"/>
      <c r="J31" s="236"/>
      <c r="K31" s="236"/>
      <c r="L31" s="236"/>
      <c r="M31" s="237" t="s">
        <v>597</v>
      </c>
      <c r="N31" s="237"/>
      <c r="O31" s="237" t="s">
        <v>601</v>
      </c>
      <c r="P31" s="237"/>
      <c r="Q31" s="238" t="s">
        <v>53</v>
      </c>
      <c r="R31" s="238"/>
      <c r="S31" s="34" t="s">
        <v>600</v>
      </c>
      <c r="T31" s="34" t="s">
        <v>600</v>
      </c>
      <c r="U31" s="34" t="s">
        <v>599</v>
      </c>
      <c r="V31" s="34">
        <f t="shared" si="0"/>
        <v>28.05</v>
      </c>
      <c r="W31" s="35">
        <f t="shared" si="1"/>
        <v>28.05</v>
      </c>
    </row>
    <row r="32" spans="2:27" ht="56.25" customHeight="1" thickBot="1" x14ac:dyDescent="0.25">
      <c r="B32" s="235" t="s">
        <v>598</v>
      </c>
      <c r="C32" s="236"/>
      <c r="D32" s="236"/>
      <c r="E32" s="236"/>
      <c r="F32" s="236"/>
      <c r="G32" s="236"/>
      <c r="H32" s="236"/>
      <c r="I32" s="236"/>
      <c r="J32" s="236"/>
      <c r="K32" s="236"/>
      <c r="L32" s="236"/>
      <c r="M32" s="237" t="s">
        <v>597</v>
      </c>
      <c r="N32" s="237"/>
      <c r="O32" s="237" t="s">
        <v>596</v>
      </c>
      <c r="P32" s="237"/>
      <c r="Q32" s="238" t="s">
        <v>53</v>
      </c>
      <c r="R32" s="238"/>
      <c r="S32" s="34" t="s">
        <v>595</v>
      </c>
      <c r="T32" s="34" t="s">
        <v>595</v>
      </c>
      <c r="U32" s="34" t="s">
        <v>594</v>
      </c>
      <c r="V32" s="34">
        <f t="shared" si="0"/>
        <v>21.9</v>
      </c>
      <c r="W32" s="35">
        <f t="shared" si="1"/>
        <v>21.9</v>
      </c>
    </row>
    <row r="33" spans="2:25" ht="21.75" customHeight="1" thickTop="1" thickBot="1" x14ac:dyDescent="0.25">
      <c r="B33" s="11" t="s">
        <v>64</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22" t="s">
        <v>2346</v>
      </c>
      <c r="C34" s="223"/>
      <c r="D34" s="223"/>
      <c r="E34" s="223"/>
      <c r="F34" s="223"/>
      <c r="G34" s="223"/>
      <c r="H34" s="223"/>
      <c r="I34" s="223"/>
      <c r="J34" s="223"/>
      <c r="K34" s="223"/>
      <c r="L34" s="223"/>
      <c r="M34" s="223"/>
      <c r="N34" s="223"/>
      <c r="O34" s="223"/>
      <c r="P34" s="223"/>
      <c r="Q34" s="224"/>
      <c r="R34" s="37" t="s">
        <v>45</v>
      </c>
      <c r="S34" s="228" t="s">
        <v>46</v>
      </c>
      <c r="T34" s="228"/>
      <c r="U34" s="38" t="s">
        <v>65</v>
      </c>
      <c r="V34" s="229" t="s">
        <v>66</v>
      </c>
      <c r="W34" s="230"/>
    </row>
    <row r="35" spans="2:25" ht="30.75" customHeight="1" thickBot="1" x14ac:dyDescent="0.25">
      <c r="B35" s="225"/>
      <c r="C35" s="226"/>
      <c r="D35" s="226"/>
      <c r="E35" s="226"/>
      <c r="F35" s="226"/>
      <c r="G35" s="226"/>
      <c r="H35" s="226"/>
      <c r="I35" s="226"/>
      <c r="J35" s="226"/>
      <c r="K35" s="226"/>
      <c r="L35" s="226"/>
      <c r="M35" s="226"/>
      <c r="N35" s="226"/>
      <c r="O35" s="226"/>
      <c r="P35" s="226"/>
      <c r="Q35" s="227"/>
      <c r="R35" s="39" t="s">
        <v>67</v>
      </c>
      <c r="S35" s="39" t="s">
        <v>67</v>
      </c>
      <c r="T35" s="39" t="s">
        <v>52</v>
      </c>
      <c r="U35" s="39" t="s">
        <v>67</v>
      </c>
      <c r="V35" s="39" t="s">
        <v>68</v>
      </c>
      <c r="W35" s="32" t="s">
        <v>69</v>
      </c>
      <c r="Y35" s="36"/>
    </row>
    <row r="36" spans="2:25" ht="23.25" customHeight="1" thickBot="1" x14ac:dyDescent="0.25">
      <c r="B36" s="231" t="s">
        <v>70</v>
      </c>
      <c r="C36" s="232"/>
      <c r="D36" s="232"/>
      <c r="E36" s="40" t="s">
        <v>593</v>
      </c>
      <c r="F36" s="40"/>
      <c r="G36" s="40"/>
      <c r="H36" s="41"/>
      <c r="I36" s="41"/>
      <c r="J36" s="41"/>
      <c r="K36" s="41"/>
      <c r="L36" s="41"/>
      <c r="M36" s="41"/>
      <c r="N36" s="41"/>
      <c r="O36" s="41"/>
      <c r="P36" s="42"/>
      <c r="Q36" s="42"/>
      <c r="R36" s="43" t="s">
        <v>592</v>
      </c>
      <c r="S36" s="44" t="s">
        <v>11</v>
      </c>
      <c r="T36" s="42"/>
      <c r="U36" s="44" t="s">
        <v>592</v>
      </c>
      <c r="V36" s="42"/>
      <c r="W36" s="45">
        <f>+IF(ISERR(U36/R36*100),"N/A",ROUND(U36/R36*100,2))</f>
        <v>100</v>
      </c>
    </row>
    <row r="37" spans="2:25" ht="26.25" customHeight="1" thickBot="1" x14ac:dyDescent="0.25">
      <c r="B37" s="233" t="s">
        <v>74</v>
      </c>
      <c r="C37" s="234"/>
      <c r="D37" s="234"/>
      <c r="E37" s="46" t="s">
        <v>593</v>
      </c>
      <c r="F37" s="46"/>
      <c r="G37" s="46"/>
      <c r="H37" s="47"/>
      <c r="I37" s="47"/>
      <c r="J37" s="47"/>
      <c r="K37" s="47"/>
      <c r="L37" s="47"/>
      <c r="M37" s="47"/>
      <c r="N37" s="47"/>
      <c r="O37" s="47"/>
      <c r="P37" s="48"/>
      <c r="Q37" s="48"/>
      <c r="R37" s="49" t="s">
        <v>592</v>
      </c>
      <c r="S37" s="50" t="s">
        <v>592</v>
      </c>
      <c r="T37" s="51">
        <f>+IF(ISERR(S37/R37*100),"N/A",ROUND(S37/R37*100,2))</f>
        <v>100</v>
      </c>
      <c r="U37" s="50" t="s">
        <v>592</v>
      </c>
      <c r="V37" s="51">
        <f>+IF(ISERR(U37/S37*100),"N/A",ROUND(U37/S37*100,2))</f>
        <v>100</v>
      </c>
      <c r="W37" s="52">
        <f>+IF(ISERR(U37/R37*100),"N/A",ROUND(U37/R37*100,2))</f>
        <v>100</v>
      </c>
    </row>
    <row r="38" spans="2:25" ht="22.5" customHeight="1" thickTop="1" thickBot="1" x14ac:dyDescent="0.25">
      <c r="B38" s="11" t="s">
        <v>80</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13" t="s">
        <v>591</v>
      </c>
      <c r="C39" s="214"/>
      <c r="D39" s="214"/>
      <c r="E39" s="214"/>
      <c r="F39" s="214"/>
      <c r="G39" s="214"/>
      <c r="H39" s="214"/>
      <c r="I39" s="214"/>
      <c r="J39" s="214"/>
      <c r="K39" s="214"/>
      <c r="L39" s="214"/>
      <c r="M39" s="214"/>
      <c r="N39" s="214"/>
      <c r="O39" s="214"/>
      <c r="P39" s="214"/>
      <c r="Q39" s="214"/>
      <c r="R39" s="214"/>
      <c r="S39" s="214"/>
      <c r="T39" s="214"/>
      <c r="U39" s="214"/>
      <c r="V39" s="214"/>
      <c r="W39" s="215"/>
    </row>
    <row r="40" spans="2:25" ht="50.25" customHeight="1" thickBot="1" x14ac:dyDescent="0.25">
      <c r="B40" s="216"/>
      <c r="C40" s="217"/>
      <c r="D40" s="217"/>
      <c r="E40" s="217"/>
      <c r="F40" s="217"/>
      <c r="G40" s="217"/>
      <c r="H40" s="217"/>
      <c r="I40" s="217"/>
      <c r="J40" s="217"/>
      <c r="K40" s="217"/>
      <c r="L40" s="217"/>
      <c r="M40" s="217"/>
      <c r="N40" s="217"/>
      <c r="O40" s="217"/>
      <c r="P40" s="217"/>
      <c r="Q40" s="217"/>
      <c r="R40" s="217"/>
      <c r="S40" s="217"/>
      <c r="T40" s="217"/>
      <c r="U40" s="217"/>
      <c r="V40" s="217"/>
      <c r="W40" s="218"/>
    </row>
    <row r="41" spans="2:25" ht="37.5" customHeight="1" thickTop="1" x14ac:dyDescent="0.2">
      <c r="B41" s="213" t="s">
        <v>590</v>
      </c>
      <c r="C41" s="214"/>
      <c r="D41" s="214"/>
      <c r="E41" s="214"/>
      <c r="F41" s="214"/>
      <c r="G41" s="214"/>
      <c r="H41" s="214"/>
      <c r="I41" s="214"/>
      <c r="J41" s="214"/>
      <c r="K41" s="214"/>
      <c r="L41" s="214"/>
      <c r="M41" s="214"/>
      <c r="N41" s="214"/>
      <c r="O41" s="214"/>
      <c r="P41" s="214"/>
      <c r="Q41" s="214"/>
      <c r="R41" s="214"/>
      <c r="S41" s="214"/>
      <c r="T41" s="214"/>
      <c r="U41" s="214"/>
      <c r="V41" s="214"/>
      <c r="W41" s="215"/>
    </row>
    <row r="42" spans="2:25" ht="51.75" customHeight="1" thickBot="1" x14ac:dyDescent="0.25">
      <c r="B42" s="216"/>
      <c r="C42" s="217"/>
      <c r="D42" s="217"/>
      <c r="E42" s="217"/>
      <c r="F42" s="217"/>
      <c r="G42" s="217"/>
      <c r="H42" s="217"/>
      <c r="I42" s="217"/>
      <c r="J42" s="217"/>
      <c r="K42" s="217"/>
      <c r="L42" s="217"/>
      <c r="M42" s="217"/>
      <c r="N42" s="217"/>
      <c r="O42" s="217"/>
      <c r="P42" s="217"/>
      <c r="Q42" s="217"/>
      <c r="R42" s="217"/>
      <c r="S42" s="217"/>
      <c r="T42" s="217"/>
      <c r="U42" s="217"/>
      <c r="V42" s="217"/>
      <c r="W42" s="218"/>
    </row>
    <row r="43" spans="2:25" ht="37.5" customHeight="1" thickTop="1" x14ac:dyDescent="0.2">
      <c r="B43" s="213" t="s">
        <v>589</v>
      </c>
      <c r="C43" s="214"/>
      <c r="D43" s="214"/>
      <c r="E43" s="214"/>
      <c r="F43" s="214"/>
      <c r="G43" s="214"/>
      <c r="H43" s="214"/>
      <c r="I43" s="214"/>
      <c r="J43" s="214"/>
      <c r="K43" s="214"/>
      <c r="L43" s="214"/>
      <c r="M43" s="214"/>
      <c r="N43" s="214"/>
      <c r="O43" s="214"/>
      <c r="P43" s="214"/>
      <c r="Q43" s="214"/>
      <c r="R43" s="214"/>
      <c r="S43" s="214"/>
      <c r="T43" s="214"/>
      <c r="U43" s="214"/>
      <c r="V43" s="214"/>
      <c r="W43" s="215"/>
    </row>
    <row r="44" spans="2:25" ht="27" customHeight="1" thickBot="1" x14ac:dyDescent="0.25">
      <c r="B44" s="219"/>
      <c r="C44" s="220"/>
      <c r="D44" s="220"/>
      <c r="E44" s="220"/>
      <c r="F44" s="220"/>
      <c r="G44" s="220"/>
      <c r="H44" s="220"/>
      <c r="I44" s="220"/>
      <c r="J44" s="220"/>
      <c r="K44" s="220"/>
      <c r="L44" s="220"/>
      <c r="M44" s="220"/>
      <c r="N44" s="220"/>
      <c r="O44" s="220"/>
      <c r="P44" s="220"/>
      <c r="Q44" s="220"/>
      <c r="R44" s="220"/>
      <c r="S44" s="220"/>
      <c r="T44" s="220"/>
      <c r="U44" s="220"/>
      <c r="V44" s="220"/>
      <c r="W44" s="221"/>
    </row>
  </sheetData>
  <mergeCells count="95">
    <mergeCell ref="B41:W42"/>
    <mergeCell ref="B43:W44"/>
    <mergeCell ref="S34:T34"/>
    <mergeCell ref="V34:W34"/>
    <mergeCell ref="B36:D36"/>
    <mergeCell ref="B37:D37"/>
    <mergeCell ref="B39:W40"/>
    <mergeCell ref="B32:L32"/>
    <mergeCell ref="M32:N32"/>
    <mergeCell ref="O32:P32"/>
    <mergeCell ref="Q32:R32"/>
    <mergeCell ref="B34:Q35"/>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488</v>
      </c>
      <c r="D4" s="266" t="s">
        <v>487</v>
      </c>
      <c r="E4" s="266"/>
      <c r="F4" s="266"/>
      <c r="G4" s="266"/>
      <c r="H4" s="267"/>
      <c r="I4" s="18"/>
      <c r="J4" s="268" t="s">
        <v>6</v>
      </c>
      <c r="K4" s="266"/>
      <c r="L4" s="17" t="s">
        <v>665</v>
      </c>
      <c r="M4" s="269" t="s">
        <v>664</v>
      </c>
      <c r="N4" s="269"/>
      <c r="O4" s="269"/>
      <c r="P4" s="269"/>
      <c r="Q4" s="270"/>
      <c r="R4" s="19"/>
      <c r="S4" s="271" t="s">
        <v>9</v>
      </c>
      <c r="T4" s="272"/>
      <c r="U4" s="272"/>
      <c r="V4" s="259" t="s">
        <v>663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657</v>
      </c>
      <c r="D6" s="255" t="s">
        <v>662</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661</v>
      </c>
      <c r="K8" s="26" t="s">
        <v>660</v>
      </c>
      <c r="L8" s="26" t="s">
        <v>661</v>
      </c>
      <c r="M8" s="26" t="s">
        <v>660</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11.75" customHeight="1" thickTop="1" thickBot="1" x14ac:dyDescent="0.25">
      <c r="B10" s="27" t="s">
        <v>25</v>
      </c>
      <c r="C10" s="259" t="s">
        <v>659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499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658</v>
      </c>
      <c r="C21" s="236"/>
      <c r="D21" s="236"/>
      <c r="E21" s="236"/>
      <c r="F21" s="236"/>
      <c r="G21" s="236"/>
      <c r="H21" s="236"/>
      <c r="I21" s="236"/>
      <c r="J21" s="236"/>
      <c r="K21" s="236"/>
      <c r="L21" s="236"/>
      <c r="M21" s="237" t="s">
        <v>657</v>
      </c>
      <c r="N21" s="237"/>
      <c r="O21" s="237" t="s">
        <v>656</v>
      </c>
      <c r="P21" s="237"/>
      <c r="Q21" s="238" t="s">
        <v>393</v>
      </c>
      <c r="R21" s="238"/>
      <c r="S21" s="34" t="s">
        <v>655</v>
      </c>
      <c r="T21" s="34" t="s">
        <v>655</v>
      </c>
      <c r="U21" s="34" t="s">
        <v>140</v>
      </c>
      <c r="V21" s="34">
        <f>+IF(ISERR(U21/T21*100),"N/A",ROUND(U21/T21*100,2))</f>
        <v>0</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653</v>
      </c>
      <c r="F25" s="40"/>
      <c r="G25" s="40"/>
      <c r="H25" s="41"/>
      <c r="I25" s="41"/>
      <c r="J25" s="41"/>
      <c r="K25" s="41"/>
      <c r="L25" s="41"/>
      <c r="M25" s="41"/>
      <c r="N25" s="41"/>
      <c r="O25" s="41"/>
      <c r="P25" s="42"/>
      <c r="Q25" s="42"/>
      <c r="R25" s="43" t="s">
        <v>654</v>
      </c>
      <c r="S25" s="44" t="s">
        <v>11</v>
      </c>
      <c r="T25" s="42"/>
      <c r="U25" s="44" t="s">
        <v>651</v>
      </c>
      <c r="V25" s="42"/>
      <c r="W25" s="45">
        <f>+IF(ISERR(U25/R25*100),"N/A",ROUND(U25/R25*100,2))</f>
        <v>73.86</v>
      </c>
    </row>
    <row r="26" spans="2:27" ht="26.25" customHeight="1" thickBot="1" x14ac:dyDescent="0.25">
      <c r="B26" s="233" t="s">
        <v>74</v>
      </c>
      <c r="C26" s="234"/>
      <c r="D26" s="234"/>
      <c r="E26" s="46" t="s">
        <v>653</v>
      </c>
      <c r="F26" s="46"/>
      <c r="G26" s="46"/>
      <c r="H26" s="47"/>
      <c r="I26" s="47"/>
      <c r="J26" s="47"/>
      <c r="K26" s="47"/>
      <c r="L26" s="47"/>
      <c r="M26" s="47"/>
      <c r="N26" s="47"/>
      <c r="O26" s="47"/>
      <c r="P26" s="48"/>
      <c r="Q26" s="48"/>
      <c r="R26" s="49" t="s">
        <v>652</v>
      </c>
      <c r="S26" s="50" t="s">
        <v>652</v>
      </c>
      <c r="T26" s="51">
        <f>+IF(ISERR(S26/R26*100),"N/A",ROUND(S26/R26*100,2))</f>
        <v>100</v>
      </c>
      <c r="U26" s="50" t="s">
        <v>651</v>
      </c>
      <c r="V26" s="51">
        <f>+IF(ISERR(U26/S26*100),"N/A",ROUND(U26/S26*100,2))</f>
        <v>99.17</v>
      </c>
      <c r="W26" s="52">
        <f>+IF(ISERR(U26/R26*100),"N/A",ROUND(U26/R26*100,2))</f>
        <v>99.17</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650</v>
      </c>
      <c r="C28" s="214"/>
      <c r="D28" s="214"/>
      <c r="E28" s="214"/>
      <c r="F28" s="214"/>
      <c r="G28" s="214"/>
      <c r="H28" s="214"/>
      <c r="I28" s="214"/>
      <c r="J28" s="214"/>
      <c r="K28" s="214"/>
      <c r="L28" s="214"/>
      <c r="M28" s="214"/>
      <c r="N28" s="214"/>
      <c r="O28" s="214"/>
      <c r="P28" s="214"/>
      <c r="Q28" s="214"/>
      <c r="R28" s="214"/>
      <c r="S28" s="214"/>
      <c r="T28" s="214"/>
      <c r="U28" s="214"/>
      <c r="V28" s="214"/>
      <c r="W28" s="215"/>
    </row>
    <row r="29" spans="2:27" ht="66"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649</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648</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486</v>
      </c>
      <c r="M4" s="269" t="s">
        <v>748</v>
      </c>
      <c r="N4" s="269"/>
      <c r="O4" s="269"/>
      <c r="P4" s="269"/>
      <c r="Q4" s="270"/>
      <c r="R4" s="19"/>
      <c r="S4" s="271" t="s">
        <v>9</v>
      </c>
      <c r="T4" s="272"/>
      <c r="U4" s="272"/>
      <c r="V4" s="259" t="s">
        <v>747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737</v>
      </c>
      <c r="D6" s="255" t="s">
        <v>746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687</v>
      </c>
      <c r="D7" s="257" t="s">
        <v>705</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679</v>
      </c>
      <c r="D8" s="257" t="s">
        <v>704</v>
      </c>
      <c r="E8" s="257"/>
      <c r="F8" s="257"/>
      <c r="G8" s="257"/>
      <c r="H8" s="257"/>
      <c r="I8" s="22"/>
      <c r="J8" s="26" t="s">
        <v>745</v>
      </c>
      <c r="K8" s="26" t="s">
        <v>744</v>
      </c>
      <c r="L8" s="26" t="s">
        <v>743</v>
      </c>
      <c r="M8" s="26" t="s">
        <v>742</v>
      </c>
      <c r="N8" s="25"/>
      <c r="O8" s="22"/>
      <c r="P8" s="258" t="s">
        <v>11</v>
      </c>
      <c r="Q8" s="258"/>
      <c r="R8" s="258"/>
      <c r="S8" s="258"/>
      <c r="T8" s="258"/>
      <c r="U8" s="258"/>
      <c r="V8" s="258"/>
      <c r="W8" s="258"/>
    </row>
    <row r="9" spans="1:29" ht="44.25" customHeight="1" x14ac:dyDescent="0.2">
      <c r="B9" s="23"/>
      <c r="C9" s="21" t="s">
        <v>725</v>
      </c>
      <c r="D9" s="257" t="s">
        <v>741</v>
      </c>
      <c r="E9" s="257"/>
      <c r="F9" s="257"/>
      <c r="G9" s="257"/>
      <c r="H9" s="257"/>
      <c r="I9" s="257" t="s">
        <v>11</v>
      </c>
      <c r="J9" s="257"/>
      <c r="K9" s="257"/>
      <c r="L9" s="257"/>
      <c r="M9" s="257"/>
      <c r="N9" s="257"/>
      <c r="O9" s="257"/>
      <c r="P9" s="257"/>
      <c r="Q9" s="257"/>
      <c r="R9" s="257"/>
      <c r="S9" s="257"/>
      <c r="T9" s="257"/>
      <c r="U9" s="257"/>
      <c r="V9" s="257"/>
      <c r="W9" s="258"/>
    </row>
    <row r="10" spans="1:29" ht="25.5" customHeight="1" thickBot="1" x14ac:dyDescent="0.25">
      <c r="B10" s="23"/>
      <c r="C10" s="258" t="s">
        <v>11</v>
      </c>
      <c r="D10" s="258"/>
      <c r="E10" s="258"/>
      <c r="F10" s="258"/>
      <c r="G10" s="258"/>
      <c r="H10" s="258"/>
      <c r="I10" s="258"/>
      <c r="J10" s="258"/>
      <c r="K10" s="258"/>
      <c r="L10" s="258"/>
      <c r="M10" s="258"/>
      <c r="N10" s="258"/>
      <c r="O10" s="258"/>
      <c r="P10" s="258"/>
      <c r="Q10" s="258"/>
      <c r="R10" s="258"/>
      <c r="S10" s="258"/>
      <c r="T10" s="258"/>
      <c r="U10" s="258"/>
      <c r="V10" s="258"/>
      <c r="W10" s="258"/>
    </row>
    <row r="11" spans="1:29" ht="199.5" customHeight="1" thickTop="1" thickBot="1" x14ac:dyDescent="0.25">
      <c r="B11" s="27" t="s">
        <v>25</v>
      </c>
      <c r="C11" s="259" t="s">
        <v>740</v>
      </c>
      <c r="D11" s="259"/>
      <c r="E11" s="259"/>
      <c r="F11" s="259"/>
      <c r="G11" s="259"/>
      <c r="H11" s="259"/>
      <c r="I11" s="259"/>
      <c r="J11" s="259"/>
      <c r="K11" s="259"/>
      <c r="L11" s="259"/>
      <c r="M11" s="259"/>
      <c r="N11" s="259"/>
      <c r="O11" s="259"/>
      <c r="P11" s="259"/>
      <c r="Q11" s="259"/>
      <c r="R11" s="259"/>
      <c r="S11" s="259"/>
      <c r="T11" s="259"/>
      <c r="U11" s="259"/>
      <c r="V11" s="259"/>
      <c r="W11" s="260"/>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61" t="s">
        <v>28</v>
      </c>
      <c r="C14" s="262"/>
      <c r="D14" s="262"/>
      <c r="E14" s="262"/>
      <c r="F14" s="262"/>
      <c r="G14" s="262"/>
      <c r="H14" s="262"/>
      <c r="I14" s="262"/>
      <c r="J14" s="28"/>
      <c r="K14" s="262" t="s">
        <v>29</v>
      </c>
      <c r="L14" s="262"/>
      <c r="M14" s="262"/>
      <c r="N14" s="262"/>
      <c r="O14" s="262"/>
      <c r="P14" s="262"/>
      <c r="Q14" s="262"/>
      <c r="R14" s="29"/>
      <c r="S14" s="262" t="s">
        <v>30</v>
      </c>
      <c r="T14" s="262"/>
      <c r="U14" s="262"/>
      <c r="V14" s="262"/>
      <c r="W14" s="263"/>
    </row>
    <row r="15" spans="1:29" ht="69" customHeight="1" x14ac:dyDescent="0.2">
      <c r="B15" s="20" t="s">
        <v>31</v>
      </c>
      <c r="C15" s="255" t="s">
        <v>11</v>
      </c>
      <c r="D15" s="255"/>
      <c r="E15" s="255"/>
      <c r="F15" s="255"/>
      <c r="G15" s="255"/>
      <c r="H15" s="255"/>
      <c r="I15" s="255"/>
      <c r="J15" s="30"/>
      <c r="K15" s="30" t="s">
        <v>32</v>
      </c>
      <c r="L15" s="255" t="s">
        <v>11</v>
      </c>
      <c r="M15" s="255"/>
      <c r="N15" s="255"/>
      <c r="O15" s="255"/>
      <c r="P15" s="255"/>
      <c r="Q15" s="255"/>
      <c r="R15" s="22"/>
      <c r="S15" s="30" t="s">
        <v>33</v>
      </c>
      <c r="T15" s="256" t="s">
        <v>739</v>
      </c>
      <c r="U15" s="256"/>
      <c r="V15" s="256"/>
      <c r="W15" s="256"/>
    </row>
    <row r="16" spans="1:29" ht="86.25" customHeight="1" x14ac:dyDescent="0.2">
      <c r="B16" s="20" t="s">
        <v>35</v>
      </c>
      <c r="C16" s="255" t="s">
        <v>11</v>
      </c>
      <c r="D16" s="255"/>
      <c r="E16" s="255"/>
      <c r="F16" s="255"/>
      <c r="G16" s="255"/>
      <c r="H16" s="255"/>
      <c r="I16" s="255"/>
      <c r="J16" s="30"/>
      <c r="K16" s="30" t="s">
        <v>35</v>
      </c>
      <c r="L16" s="255" t="s">
        <v>11</v>
      </c>
      <c r="M16" s="255"/>
      <c r="N16" s="255"/>
      <c r="O16" s="255"/>
      <c r="P16" s="255"/>
      <c r="Q16" s="255"/>
      <c r="R16" s="22"/>
      <c r="S16" s="30" t="s">
        <v>36</v>
      </c>
      <c r="T16" s="256" t="s">
        <v>11</v>
      </c>
      <c r="U16" s="256"/>
      <c r="V16" s="256"/>
      <c r="W16" s="256"/>
    </row>
    <row r="17" spans="2:27" ht="25.5" customHeight="1" thickBot="1" x14ac:dyDescent="0.25">
      <c r="B17" s="31" t="s">
        <v>37</v>
      </c>
      <c r="C17" s="239" t="s">
        <v>11</v>
      </c>
      <c r="D17" s="239"/>
      <c r="E17" s="239"/>
      <c r="F17" s="239"/>
      <c r="G17" s="239"/>
      <c r="H17" s="239"/>
      <c r="I17" s="239"/>
      <c r="J17" s="239"/>
      <c r="K17" s="239"/>
      <c r="L17" s="239"/>
      <c r="M17" s="239"/>
      <c r="N17" s="239"/>
      <c r="O17" s="239"/>
      <c r="P17" s="239"/>
      <c r="Q17" s="239"/>
      <c r="R17" s="239"/>
      <c r="S17" s="239"/>
      <c r="T17" s="239"/>
      <c r="U17" s="239"/>
      <c r="V17" s="239"/>
      <c r="W17" s="240"/>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41" t="s">
        <v>39</v>
      </c>
      <c r="C19" s="242"/>
      <c r="D19" s="242"/>
      <c r="E19" s="242"/>
      <c r="F19" s="242"/>
      <c r="G19" s="242"/>
      <c r="H19" s="242"/>
      <c r="I19" s="242"/>
      <c r="J19" s="242"/>
      <c r="K19" s="242"/>
      <c r="L19" s="242"/>
      <c r="M19" s="242"/>
      <c r="N19" s="242"/>
      <c r="O19" s="242"/>
      <c r="P19" s="242"/>
      <c r="Q19" s="242"/>
      <c r="R19" s="242"/>
      <c r="S19" s="242"/>
      <c r="T19" s="243"/>
      <c r="U19" s="229" t="s">
        <v>40</v>
      </c>
      <c r="V19" s="228"/>
      <c r="W19" s="230"/>
    </row>
    <row r="20" spans="2:27" ht="14.25" customHeight="1" x14ac:dyDescent="0.2">
      <c r="B20" s="244" t="s">
        <v>41</v>
      </c>
      <c r="C20" s="245"/>
      <c r="D20" s="245"/>
      <c r="E20" s="245"/>
      <c r="F20" s="245"/>
      <c r="G20" s="245"/>
      <c r="H20" s="245"/>
      <c r="I20" s="245"/>
      <c r="J20" s="245"/>
      <c r="K20" s="245"/>
      <c r="L20" s="245"/>
      <c r="M20" s="245" t="s">
        <v>42</v>
      </c>
      <c r="N20" s="245"/>
      <c r="O20" s="245" t="s">
        <v>43</v>
      </c>
      <c r="P20" s="245"/>
      <c r="Q20" s="245" t="s">
        <v>44</v>
      </c>
      <c r="R20" s="245"/>
      <c r="S20" s="245" t="s">
        <v>45</v>
      </c>
      <c r="T20" s="248" t="s">
        <v>46</v>
      </c>
      <c r="U20" s="250" t="s">
        <v>47</v>
      </c>
      <c r="V20" s="252" t="s">
        <v>48</v>
      </c>
      <c r="W20" s="253" t="s">
        <v>49</v>
      </c>
    </row>
    <row r="21" spans="2:27" ht="27" customHeight="1" thickBot="1" x14ac:dyDescent="0.25">
      <c r="B21" s="246"/>
      <c r="C21" s="247"/>
      <c r="D21" s="247"/>
      <c r="E21" s="247"/>
      <c r="F21" s="247"/>
      <c r="G21" s="247"/>
      <c r="H21" s="247"/>
      <c r="I21" s="247"/>
      <c r="J21" s="247"/>
      <c r="K21" s="247"/>
      <c r="L21" s="247"/>
      <c r="M21" s="247"/>
      <c r="N21" s="247"/>
      <c r="O21" s="247"/>
      <c r="P21" s="247"/>
      <c r="Q21" s="247"/>
      <c r="R21" s="247"/>
      <c r="S21" s="247"/>
      <c r="T21" s="249"/>
      <c r="U21" s="251"/>
      <c r="V21" s="247"/>
      <c r="W21" s="254"/>
      <c r="Z21" s="33" t="s">
        <v>11</v>
      </c>
      <c r="AA21" s="33" t="s">
        <v>50</v>
      </c>
    </row>
    <row r="22" spans="2:27" ht="56.25" customHeight="1" x14ac:dyDescent="0.2">
      <c r="B22" s="235" t="s">
        <v>738</v>
      </c>
      <c r="C22" s="236"/>
      <c r="D22" s="236"/>
      <c r="E22" s="236"/>
      <c r="F22" s="236"/>
      <c r="G22" s="236"/>
      <c r="H22" s="236"/>
      <c r="I22" s="236"/>
      <c r="J22" s="236"/>
      <c r="K22" s="236"/>
      <c r="L22" s="236"/>
      <c r="M22" s="237" t="s">
        <v>737</v>
      </c>
      <c r="N22" s="237"/>
      <c r="O22" s="237" t="s">
        <v>52</v>
      </c>
      <c r="P22" s="237"/>
      <c r="Q22" s="238" t="s">
        <v>69</v>
      </c>
      <c r="R22" s="238"/>
      <c r="S22" s="34" t="s">
        <v>54</v>
      </c>
      <c r="T22" s="34" t="s">
        <v>54</v>
      </c>
      <c r="U22" s="34" t="s">
        <v>736</v>
      </c>
      <c r="V22" s="34">
        <f t="shared" ref="V22:V28" si="0">+IF(ISERR(U22/T22*100),"N/A",ROUND(U22/T22*100,2))</f>
        <v>66.599999999999994</v>
      </c>
      <c r="W22" s="35">
        <f t="shared" ref="W22:W28" si="1">+IF(ISERR(U22/S22*100),"N/A",ROUND(U22/S22*100,2))</f>
        <v>66.599999999999994</v>
      </c>
    </row>
    <row r="23" spans="2:27" ht="56.25" customHeight="1" x14ac:dyDescent="0.2">
      <c r="B23" s="235" t="s">
        <v>735</v>
      </c>
      <c r="C23" s="236"/>
      <c r="D23" s="236"/>
      <c r="E23" s="236"/>
      <c r="F23" s="236"/>
      <c r="G23" s="236"/>
      <c r="H23" s="236"/>
      <c r="I23" s="236"/>
      <c r="J23" s="236"/>
      <c r="K23" s="236"/>
      <c r="L23" s="236"/>
      <c r="M23" s="237" t="s">
        <v>687</v>
      </c>
      <c r="N23" s="237"/>
      <c r="O23" s="237" t="s">
        <v>52</v>
      </c>
      <c r="P23" s="237"/>
      <c r="Q23" s="238" t="s">
        <v>53</v>
      </c>
      <c r="R23" s="238"/>
      <c r="S23" s="34" t="s">
        <v>734</v>
      </c>
      <c r="T23" s="34" t="s">
        <v>734</v>
      </c>
      <c r="U23" s="34" t="s">
        <v>733</v>
      </c>
      <c r="V23" s="34">
        <f t="shared" si="0"/>
        <v>92.93</v>
      </c>
      <c r="W23" s="35">
        <f t="shared" si="1"/>
        <v>92.93</v>
      </c>
    </row>
    <row r="24" spans="2:27" ht="56.25" customHeight="1" x14ac:dyDescent="0.2">
      <c r="B24" s="235" t="s">
        <v>732</v>
      </c>
      <c r="C24" s="236"/>
      <c r="D24" s="236"/>
      <c r="E24" s="236"/>
      <c r="F24" s="236"/>
      <c r="G24" s="236"/>
      <c r="H24" s="236"/>
      <c r="I24" s="236"/>
      <c r="J24" s="236"/>
      <c r="K24" s="236"/>
      <c r="L24" s="236"/>
      <c r="M24" s="237" t="s">
        <v>687</v>
      </c>
      <c r="N24" s="237"/>
      <c r="O24" s="237" t="s">
        <v>52</v>
      </c>
      <c r="P24" s="237"/>
      <c r="Q24" s="238" t="s">
        <v>53</v>
      </c>
      <c r="R24" s="238"/>
      <c r="S24" s="34" t="s">
        <v>731</v>
      </c>
      <c r="T24" s="34" t="s">
        <v>731</v>
      </c>
      <c r="U24" s="34" t="s">
        <v>730</v>
      </c>
      <c r="V24" s="34">
        <f t="shared" si="0"/>
        <v>98.18</v>
      </c>
      <c r="W24" s="35">
        <f t="shared" si="1"/>
        <v>98.18</v>
      </c>
    </row>
    <row r="25" spans="2:27" ht="56.25" customHeight="1" x14ac:dyDescent="0.2">
      <c r="B25" s="235" t="s">
        <v>729</v>
      </c>
      <c r="C25" s="236"/>
      <c r="D25" s="236"/>
      <c r="E25" s="236"/>
      <c r="F25" s="236"/>
      <c r="G25" s="236"/>
      <c r="H25" s="236"/>
      <c r="I25" s="236"/>
      <c r="J25" s="236"/>
      <c r="K25" s="236"/>
      <c r="L25" s="236"/>
      <c r="M25" s="237" t="s">
        <v>679</v>
      </c>
      <c r="N25" s="237"/>
      <c r="O25" s="237" t="s">
        <v>52</v>
      </c>
      <c r="P25" s="237"/>
      <c r="Q25" s="238" t="s">
        <v>69</v>
      </c>
      <c r="R25" s="238"/>
      <c r="S25" s="34" t="s">
        <v>63</v>
      </c>
      <c r="T25" s="34" t="s">
        <v>54</v>
      </c>
      <c r="U25" s="34" t="s">
        <v>54</v>
      </c>
      <c r="V25" s="34">
        <f t="shared" si="0"/>
        <v>100</v>
      </c>
      <c r="W25" s="35">
        <f t="shared" si="1"/>
        <v>200</v>
      </c>
    </row>
    <row r="26" spans="2:27" ht="56.25" customHeight="1" x14ac:dyDescent="0.2">
      <c r="B26" s="235" t="s">
        <v>728</v>
      </c>
      <c r="C26" s="236"/>
      <c r="D26" s="236"/>
      <c r="E26" s="236"/>
      <c r="F26" s="236"/>
      <c r="G26" s="236"/>
      <c r="H26" s="236"/>
      <c r="I26" s="236"/>
      <c r="J26" s="236"/>
      <c r="K26" s="236"/>
      <c r="L26" s="236"/>
      <c r="M26" s="237" t="s">
        <v>679</v>
      </c>
      <c r="N26" s="237"/>
      <c r="O26" s="237" t="s">
        <v>52</v>
      </c>
      <c r="P26" s="237"/>
      <c r="Q26" s="238" t="s">
        <v>69</v>
      </c>
      <c r="R26" s="238"/>
      <c r="S26" s="34" t="s">
        <v>63</v>
      </c>
      <c r="T26" s="34" t="s">
        <v>54</v>
      </c>
      <c r="U26" s="34" t="s">
        <v>54</v>
      </c>
      <c r="V26" s="34">
        <f t="shared" si="0"/>
        <v>100</v>
      </c>
      <c r="W26" s="35">
        <f t="shared" si="1"/>
        <v>200</v>
      </c>
    </row>
    <row r="27" spans="2:27" ht="56.25" customHeight="1" x14ac:dyDescent="0.2">
      <c r="B27" s="235" t="s">
        <v>727</v>
      </c>
      <c r="C27" s="236"/>
      <c r="D27" s="236"/>
      <c r="E27" s="236"/>
      <c r="F27" s="236"/>
      <c r="G27" s="236"/>
      <c r="H27" s="236"/>
      <c r="I27" s="236"/>
      <c r="J27" s="236"/>
      <c r="K27" s="236"/>
      <c r="L27" s="236"/>
      <c r="M27" s="237" t="s">
        <v>679</v>
      </c>
      <c r="N27" s="237"/>
      <c r="O27" s="237" t="s">
        <v>52</v>
      </c>
      <c r="P27" s="237"/>
      <c r="Q27" s="238" t="s">
        <v>69</v>
      </c>
      <c r="R27" s="238"/>
      <c r="S27" s="34" t="s">
        <v>63</v>
      </c>
      <c r="T27" s="34" t="s">
        <v>54</v>
      </c>
      <c r="U27" s="34" t="s">
        <v>54</v>
      </c>
      <c r="V27" s="34">
        <f t="shared" si="0"/>
        <v>100</v>
      </c>
      <c r="W27" s="35">
        <f t="shared" si="1"/>
        <v>200</v>
      </c>
    </row>
    <row r="28" spans="2:27" ht="56.25" customHeight="1" thickBot="1" x14ac:dyDescent="0.25">
      <c r="B28" s="235" t="s">
        <v>726</v>
      </c>
      <c r="C28" s="236"/>
      <c r="D28" s="236"/>
      <c r="E28" s="236"/>
      <c r="F28" s="236"/>
      <c r="G28" s="236"/>
      <c r="H28" s="236"/>
      <c r="I28" s="236"/>
      <c r="J28" s="236"/>
      <c r="K28" s="236"/>
      <c r="L28" s="236"/>
      <c r="M28" s="237" t="s">
        <v>725</v>
      </c>
      <c r="N28" s="237"/>
      <c r="O28" s="237" t="s">
        <v>52</v>
      </c>
      <c r="P28" s="237"/>
      <c r="Q28" s="238" t="s">
        <v>69</v>
      </c>
      <c r="R28" s="238"/>
      <c r="S28" s="34" t="s">
        <v>724</v>
      </c>
      <c r="T28" s="34" t="s">
        <v>723</v>
      </c>
      <c r="U28" s="34" t="s">
        <v>723</v>
      </c>
      <c r="V28" s="34">
        <f t="shared" si="0"/>
        <v>100</v>
      </c>
      <c r="W28" s="35">
        <f t="shared" si="1"/>
        <v>103.7</v>
      </c>
    </row>
    <row r="29" spans="2:27" ht="21.7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222" t="s">
        <v>2346</v>
      </c>
      <c r="C30" s="223"/>
      <c r="D30" s="223"/>
      <c r="E30" s="223"/>
      <c r="F30" s="223"/>
      <c r="G30" s="223"/>
      <c r="H30" s="223"/>
      <c r="I30" s="223"/>
      <c r="J30" s="223"/>
      <c r="K30" s="223"/>
      <c r="L30" s="223"/>
      <c r="M30" s="223"/>
      <c r="N30" s="223"/>
      <c r="O30" s="223"/>
      <c r="P30" s="223"/>
      <c r="Q30" s="224"/>
      <c r="R30" s="37" t="s">
        <v>45</v>
      </c>
      <c r="S30" s="228" t="s">
        <v>46</v>
      </c>
      <c r="T30" s="228"/>
      <c r="U30" s="38" t="s">
        <v>65</v>
      </c>
      <c r="V30" s="229" t="s">
        <v>66</v>
      </c>
      <c r="W30" s="230"/>
    </row>
    <row r="31" spans="2:27" ht="30.75" customHeight="1" thickBot="1" x14ac:dyDescent="0.25">
      <c r="B31" s="225"/>
      <c r="C31" s="226"/>
      <c r="D31" s="226"/>
      <c r="E31" s="226"/>
      <c r="F31" s="226"/>
      <c r="G31" s="226"/>
      <c r="H31" s="226"/>
      <c r="I31" s="226"/>
      <c r="J31" s="226"/>
      <c r="K31" s="226"/>
      <c r="L31" s="226"/>
      <c r="M31" s="226"/>
      <c r="N31" s="226"/>
      <c r="O31" s="226"/>
      <c r="P31" s="226"/>
      <c r="Q31" s="227"/>
      <c r="R31" s="39" t="s">
        <v>67</v>
      </c>
      <c r="S31" s="39" t="s">
        <v>67</v>
      </c>
      <c r="T31" s="39" t="s">
        <v>52</v>
      </c>
      <c r="U31" s="39" t="s">
        <v>67</v>
      </c>
      <c r="V31" s="39" t="s">
        <v>68</v>
      </c>
      <c r="W31" s="32" t="s">
        <v>69</v>
      </c>
      <c r="Y31" s="36"/>
    </row>
    <row r="32" spans="2:27" ht="23.25" customHeight="1" thickBot="1" x14ac:dyDescent="0.25">
      <c r="B32" s="231" t="s">
        <v>70</v>
      </c>
      <c r="C32" s="232"/>
      <c r="D32" s="232"/>
      <c r="E32" s="40" t="s">
        <v>721</v>
      </c>
      <c r="F32" s="40"/>
      <c r="G32" s="40"/>
      <c r="H32" s="41"/>
      <c r="I32" s="41"/>
      <c r="J32" s="41"/>
      <c r="K32" s="41"/>
      <c r="L32" s="41"/>
      <c r="M32" s="41"/>
      <c r="N32" s="41"/>
      <c r="O32" s="41"/>
      <c r="P32" s="42"/>
      <c r="Q32" s="42"/>
      <c r="R32" s="43" t="s">
        <v>722</v>
      </c>
      <c r="S32" s="44" t="s">
        <v>11</v>
      </c>
      <c r="T32" s="42"/>
      <c r="U32" s="44" t="s">
        <v>720</v>
      </c>
      <c r="V32" s="42"/>
      <c r="W32" s="45">
        <f t="shared" ref="W32:W39" si="2">+IF(ISERR(U32/R32*100),"N/A",ROUND(U32/R32*100,2))</f>
        <v>27.94</v>
      </c>
    </row>
    <row r="33" spans="2:23" ht="26.25" customHeight="1" x14ac:dyDescent="0.2">
      <c r="B33" s="233" t="s">
        <v>74</v>
      </c>
      <c r="C33" s="234"/>
      <c r="D33" s="234"/>
      <c r="E33" s="46" t="s">
        <v>721</v>
      </c>
      <c r="F33" s="46"/>
      <c r="G33" s="46"/>
      <c r="H33" s="47"/>
      <c r="I33" s="47"/>
      <c r="J33" s="47"/>
      <c r="K33" s="47"/>
      <c r="L33" s="47"/>
      <c r="M33" s="47"/>
      <c r="N33" s="47"/>
      <c r="O33" s="47"/>
      <c r="P33" s="48"/>
      <c r="Q33" s="48"/>
      <c r="R33" s="49" t="s">
        <v>720</v>
      </c>
      <c r="S33" s="50" t="s">
        <v>720</v>
      </c>
      <c r="T33" s="51">
        <f>+IF(ISERR(S33/R33*100),"N/A",ROUND(S33/R33*100,2))</f>
        <v>100</v>
      </c>
      <c r="U33" s="50" t="s">
        <v>720</v>
      </c>
      <c r="V33" s="51">
        <f>+IF(ISERR(U33/S33*100),"N/A",ROUND(U33/S33*100,2))</f>
        <v>100</v>
      </c>
      <c r="W33" s="52">
        <f t="shared" si="2"/>
        <v>100</v>
      </c>
    </row>
    <row r="34" spans="2:23" ht="23.25" customHeight="1" thickBot="1" x14ac:dyDescent="0.25">
      <c r="B34" s="231" t="s">
        <v>70</v>
      </c>
      <c r="C34" s="232"/>
      <c r="D34" s="232"/>
      <c r="E34" s="40" t="s">
        <v>673</v>
      </c>
      <c r="F34" s="40"/>
      <c r="G34" s="40"/>
      <c r="H34" s="41"/>
      <c r="I34" s="41"/>
      <c r="J34" s="41"/>
      <c r="K34" s="41"/>
      <c r="L34" s="41"/>
      <c r="M34" s="41"/>
      <c r="N34" s="41"/>
      <c r="O34" s="41"/>
      <c r="P34" s="42"/>
      <c r="Q34" s="42"/>
      <c r="R34" s="43" t="s">
        <v>719</v>
      </c>
      <c r="S34" s="44" t="s">
        <v>11</v>
      </c>
      <c r="T34" s="42"/>
      <c r="U34" s="44" t="s">
        <v>718</v>
      </c>
      <c r="V34" s="42"/>
      <c r="W34" s="45">
        <f t="shared" si="2"/>
        <v>92.08</v>
      </c>
    </row>
    <row r="35" spans="2:23" ht="26.25" customHeight="1" x14ac:dyDescent="0.2">
      <c r="B35" s="233" t="s">
        <v>74</v>
      </c>
      <c r="C35" s="234"/>
      <c r="D35" s="234"/>
      <c r="E35" s="46" t="s">
        <v>673</v>
      </c>
      <c r="F35" s="46"/>
      <c r="G35" s="46"/>
      <c r="H35" s="47"/>
      <c r="I35" s="47"/>
      <c r="J35" s="47"/>
      <c r="K35" s="47"/>
      <c r="L35" s="47"/>
      <c r="M35" s="47"/>
      <c r="N35" s="47"/>
      <c r="O35" s="47"/>
      <c r="P35" s="48"/>
      <c r="Q35" s="48"/>
      <c r="R35" s="49" t="s">
        <v>718</v>
      </c>
      <c r="S35" s="50" t="s">
        <v>718</v>
      </c>
      <c r="T35" s="51">
        <f>+IF(ISERR(S35/R35*100),"N/A",ROUND(S35/R35*100,2))</f>
        <v>100</v>
      </c>
      <c r="U35" s="50" t="s">
        <v>718</v>
      </c>
      <c r="V35" s="51">
        <f>+IF(ISERR(U35/S35*100),"N/A",ROUND(U35/S35*100,2))</f>
        <v>100</v>
      </c>
      <c r="W35" s="52">
        <f t="shared" si="2"/>
        <v>100</v>
      </c>
    </row>
    <row r="36" spans="2:23" ht="23.25" customHeight="1" thickBot="1" x14ac:dyDescent="0.25">
      <c r="B36" s="231" t="s">
        <v>70</v>
      </c>
      <c r="C36" s="232"/>
      <c r="D36" s="232"/>
      <c r="E36" s="40" t="s">
        <v>670</v>
      </c>
      <c r="F36" s="40"/>
      <c r="G36" s="40"/>
      <c r="H36" s="41"/>
      <c r="I36" s="41"/>
      <c r="J36" s="41"/>
      <c r="K36" s="41"/>
      <c r="L36" s="41"/>
      <c r="M36" s="41"/>
      <c r="N36" s="41"/>
      <c r="O36" s="41"/>
      <c r="P36" s="42"/>
      <c r="Q36" s="42"/>
      <c r="R36" s="43" t="s">
        <v>717</v>
      </c>
      <c r="S36" s="44" t="s">
        <v>11</v>
      </c>
      <c r="T36" s="42"/>
      <c r="U36" s="44" t="s">
        <v>675</v>
      </c>
      <c r="V36" s="42"/>
      <c r="W36" s="45">
        <f t="shared" si="2"/>
        <v>50.97</v>
      </c>
    </row>
    <row r="37" spans="2:23" ht="26.25" customHeight="1" x14ac:dyDescent="0.2">
      <c r="B37" s="233" t="s">
        <v>74</v>
      </c>
      <c r="C37" s="234"/>
      <c r="D37" s="234"/>
      <c r="E37" s="46" t="s">
        <v>670</v>
      </c>
      <c r="F37" s="46"/>
      <c r="G37" s="46"/>
      <c r="H37" s="47"/>
      <c r="I37" s="47"/>
      <c r="J37" s="47"/>
      <c r="K37" s="47"/>
      <c r="L37" s="47"/>
      <c r="M37" s="47"/>
      <c r="N37" s="47"/>
      <c r="O37" s="47"/>
      <c r="P37" s="48"/>
      <c r="Q37" s="48"/>
      <c r="R37" s="49" t="s">
        <v>675</v>
      </c>
      <c r="S37" s="50" t="s">
        <v>675</v>
      </c>
      <c r="T37" s="51">
        <f>+IF(ISERR(S37/R37*100),"N/A",ROUND(S37/R37*100,2))</f>
        <v>100</v>
      </c>
      <c r="U37" s="50" t="s">
        <v>675</v>
      </c>
      <c r="V37" s="51">
        <f>+IF(ISERR(U37/S37*100),"N/A",ROUND(U37/S37*100,2))</f>
        <v>100</v>
      </c>
      <c r="W37" s="52">
        <f t="shared" si="2"/>
        <v>100</v>
      </c>
    </row>
    <row r="38" spans="2:23" ht="23.25" customHeight="1" thickBot="1" x14ac:dyDescent="0.25">
      <c r="B38" s="231" t="s">
        <v>70</v>
      </c>
      <c r="C38" s="232"/>
      <c r="D38" s="232"/>
      <c r="E38" s="40" t="s">
        <v>716</v>
      </c>
      <c r="F38" s="40"/>
      <c r="G38" s="40"/>
      <c r="H38" s="41"/>
      <c r="I38" s="41"/>
      <c r="J38" s="41"/>
      <c r="K38" s="41"/>
      <c r="L38" s="41"/>
      <c r="M38" s="41"/>
      <c r="N38" s="41"/>
      <c r="O38" s="41"/>
      <c r="P38" s="42"/>
      <c r="Q38" s="42"/>
      <c r="R38" s="43" t="s">
        <v>270</v>
      </c>
      <c r="S38" s="44" t="s">
        <v>11</v>
      </c>
      <c r="T38" s="42"/>
      <c r="U38" s="44" t="s">
        <v>715</v>
      </c>
      <c r="V38" s="42"/>
      <c r="W38" s="45">
        <f t="shared" si="2"/>
        <v>44</v>
      </c>
    </row>
    <row r="39" spans="2:23" ht="26.25" customHeight="1" thickBot="1" x14ac:dyDescent="0.25">
      <c r="B39" s="233" t="s">
        <v>74</v>
      </c>
      <c r="C39" s="234"/>
      <c r="D39" s="234"/>
      <c r="E39" s="46" t="s">
        <v>716</v>
      </c>
      <c r="F39" s="46"/>
      <c r="G39" s="46"/>
      <c r="H39" s="47"/>
      <c r="I39" s="47"/>
      <c r="J39" s="47"/>
      <c r="K39" s="47"/>
      <c r="L39" s="47"/>
      <c r="M39" s="47"/>
      <c r="N39" s="47"/>
      <c r="O39" s="47"/>
      <c r="P39" s="48"/>
      <c r="Q39" s="48"/>
      <c r="R39" s="49" t="s">
        <v>715</v>
      </c>
      <c r="S39" s="50" t="s">
        <v>715</v>
      </c>
      <c r="T39" s="51">
        <f>+IF(ISERR(S39/R39*100),"N/A",ROUND(S39/R39*100,2))</f>
        <v>100</v>
      </c>
      <c r="U39" s="50" t="s">
        <v>715</v>
      </c>
      <c r="V39" s="51">
        <f>+IF(ISERR(U39/S39*100),"N/A",ROUND(U39/S39*100,2))</f>
        <v>100</v>
      </c>
      <c r="W39" s="52">
        <f t="shared" si="2"/>
        <v>100</v>
      </c>
    </row>
    <row r="40" spans="2:23" ht="22.5" customHeight="1" thickTop="1" thickBot="1" x14ac:dyDescent="0.25">
      <c r="B40" s="11" t="s">
        <v>80</v>
      </c>
      <c r="C40" s="12"/>
      <c r="D40" s="12"/>
      <c r="E40" s="12"/>
      <c r="F40" s="12"/>
      <c r="G40" s="12"/>
      <c r="H40" s="13"/>
      <c r="I40" s="13"/>
      <c r="J40" s="13"/>
      <c r="K40" s="13"/>
      <c r="L40" s="13"/>
      <c r="M40" s="13"/>
      <c r="N40" s="13"/>
      <c r="O40" s="13"/>
      <c r="P40" s="13"/>
      <c r="Q40" s="13"/>
      <c r="R40" s="13"/>
      <c r="S40" s="13"/>
      <c r="T40" s="13"/>
      <c r="U40" s="13"/>
      <c r="V40" s="13"/>
      <c r="W40" s="14"/>
    </row>
    <row r="41" spans="2:23" ht="37.5" customHeight="1" thickTop="1" x14ac:dyDescent="0.2">
      <c r="B41" s="213" t="s">
        <v>714</v>
      </c>
      <c r="C41" s="214"/>
      <c r="D41" s="214"/>
      <c r="E41" s="214"/>
      <c r="F41" s="214"/>
      <c r="G41" s="214"/>
      <c r="H41" s="214"/>
      <c r="I41" s="214"/>
      <c r="J41" s="214"/>
      <c r="K41" s="214"/>
      <c r="L41" s="214"/>
      <c r="M41" s="214"/>
      <c r="N41" s="214"/>
      <c r="O41" s="214"/>
      <c r="P41" s="214"/>
      <c r="Q41" s="214"/>
      <c r="R41" s="214"/>
      <c r="S41" s="214"/>
      <c r="T41" s="214"/>
      <c r="U41" s="214"/>
      <c r="V41" s="214"/>
      <c r="W41" s="215"/>
    </row>
    <row r="42" spans="2:23" ht="217.5" customHeight="1" thickBot="1" x14ac:dyDescent="0.25">
      <c r="B42" s="216"/>
      <c r="C42" s="217"/>
      <c r="D42" s="217"/>
      <c r="E42" s="217"/>
      <c r="F42" s="217"/>
      <c r="G42" s="217"/>
      <c r="H42" s="217"/>
      <c r="I42" s="217"/>
      <c r="J42" s="217"/>
      <c r="K42" s="217"/>
      <c r="L42" s="217"/>
      <c r="M42" s="217"/>
      <c r="N42" s="217"/>
      <c r="O42" s="217"/>
      <c r="P42" s="217"/>
      <c r="Q42" s="217"/>
      <c r="R42" s="217"/>
      <c r="S42" s="217"/>
      <c r="T42" s="217"/>
      <c r="U42" s="217"/>
      <c r="V42" s="217"/>
      <c r="W42" s="218"/>
    </row>
    <row r="43" spans="2:23" ht="151.5" customHeight="1" thickTop="1" x14ac:dyDescent="0.2">
      <c r="B43" s="213" t="s">
        <v>713</v>
      </c>
      <c r="C43" s="214"/>
      <c r="D43" s="214"/>
      <c r="E43" s="214"/>
      <c r="F43" s="214"/>
      <c r="G43" s="214"/>
      <c r="H43" s="214"/>
      <c r="I43" s="214"/>
      <c r="J43" s="214"/>
      <c r="K43" s="214"/>
      <c r="L43" s="214"/>
      <c r="M43" s="214"/>
      <c r="N43" s="214"/>
      <c r="O43" s="214"/>
      <c r="P43" s="214"/>
      <c r="Q43" s="214"/>
      <c r="R43" s="214"/>
      <c r="S43" s="214"/>
      <c r="T43" s="214"/>
      <c r="U43" s="214"/>
      <c r="V43" s="214"/>
      <c r="W43" s="215"/>
    </row>
    <row r="44" spans="2:23" ht="84.75" customHeight="1" thickBot="1" x14ac:dyDescent="0.25">
      <c r="B44" s="216"/>
      <c r="C44" s="217"/>
      <c r="D44" s="217"/>
      <c r="E44" s="217"/>
      <c r="F44" s="217"/>
      <c r="G44" s="217"/>
      <c r="H44" s="217"/>
      <c r="I44" s="217"/>
      <c r="J44" s="217"/>
      <c r="K44" s="217"/>
      <c r="L44" s="217"/>
      <c r="M44" s="217"/>
      <c r="N44" s="217"/>
      <c r="O44" s="217"/>
      <c r="P44" s="217"/>
      <c r="Q44" s="217"/>
      <c r="R44" s="217"/>
      <c r="S44" s="217"/>
      <c r="T44" s="217"/>
      <c r="U44" s="217"/>
      <c r="V44" s="217"/>
      <c r="W44" s="218"/>
    </row>
    <row r="45" spans="2:23" ht="37.5" customHeight="1" thickTop="1" x14ac:dyDescent="0.2">
      <c r="B45" s="213" t="s">
        <v>712</v>
      </c>
      <c r="C45" s="214"/>
      <c r="D45" s="214"/>
      <c r="E45" s="214"/>
      <c r="F45" s="214"/>
      <c r="G45" s="214"/>
      <c r="H45" s="214"/>
      <c r="I45" s="214"/>
      <c r="J45" s="214"/>
      <c r="K45" s="214"/>
      <c r="L45" s="214"/>
      <c r="M45" s="214"/>
      <c r="N45" s="214"/>
      <c r="O45" s="214"/>
      <c r="P45" s="214"/>
      <c r="Q45" s="214"/>
      <c r="R45" s="214"/>
      <c r="S45" s="214"/>
      <c r="T45" s="214"/>
      <c r="U45" s="214"/>
      <c r="V45" s="214"/>
      <c r="W45" s="215"/>
    </row>
    <row r="46" spans="2:23" ht="135" customHeight="1" thickBot="1" x14ac:dyDescent="0.25">
      <c r="B46" s="219"/>
      <c r="C46" s="220"/>
      <c r="D46" s="220"/>
      <c r="E46" s="220"/>
      <c r="F46" s="220"/>
      <c r="G46" s="220"/>
      <c r="H46" s="220"/>
      <c r="I46" s="220"/>
      <c r="J46" s="220"/>
      <c r="K46" s="220"/>
      <c r="L46" s="220"/>
      <c r="M46" s="220"/>
      <c r="N46" s="220"/>
      <c r="O46" s="220"/>
      <c r="P46" s="220"/>
      <c r="Q46" s="220"/>
      <c r="R46" s="220"/>
      <c r="S46" s="220"/>
      <c r="T46" s="220"/>
      <c r="U46" s="220"/>
      <c r="V46" s="220"/>
      <c r="W46" s="221"/>
    </row>
  </sheetData>
  <mergeCells count="83">
    <mergeCell ref="B34:D34"/>
    <mergeCell ref="B43:W44"/>
    <mergeCell ref="B45:W46"/>
    <mergeCell ref="B35:D35"/>
    <mergeCell ref="B36:D36"/>
    <mergeCell ref="B37:D37"/>
    <mergeCell ref="B38:D38"/>
    <mergeCell ref="B39:D39"/>
    <mergeCell ref="B41:W42"/>
    <mergeCell ref="B30:Q31"/>
    <mergeCell ref="S30:T30"/>
    <mergeCell ref="V30:W30"/>
    <mergeCell ref="B32:D32"/>
    <mergeCell ref="B33:D33"/>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2" min="1" max="22" man="1"/>
    <brk id="27" min="1" max="22" man="1"/>
    <brk id="39" min="1" max="22" man="1"/>
    <brk id="44" min="1" max="2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709</v>
      </c>
      <c r="M4" s="269" t="s">
        <v>708</v>
      </c>
      <c r="N4" s="269"/>
      <c r="O4" s="269"/>
      <c r="P4" s="269"/>
      <c r="Q4" s="270"/>
      <c r="R4" s="19"/>
      <c r="S4" s="271" t="s">
        <v>9</v>
      </c>
      <c r="T4" s="272"/>
      <c r="U4" s="272"/>
      <c r="V4" s="259" t="s">
        <v>707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696</v>
      </c>
      <c r="D6" s="255" t="s">
        <v>706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687</v>
      </c>
      <c r="D7" s="257" t="s">
        <v>705</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679</v>
      </c>
      <c r="D8" s="257" t="s">
        <v>704</v>
      </c>
      <c r="E8" s="257"/>
      <c r="F8" s="257"/>
      <c r="G8" s="257"/>
      <c r="H8" s="257"/>
      <c r="I8" s="22"/>
      <c r="J8" s="26" t="s">
        <v>703</v>
      </c>
      <c r="K8" s="26" t="s">
        <v>702</v>
      </c>
      <c r="L8" s="26" t="s">
        <v>701</v>
      </c>
      <c r="M8" s="26" t="s">
        <v>700</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303" customHeight="1" thickTop="1" thickBot="1" x14ac:dyDescent="0.25">
      <c r="B10" s="27" t="s">
        <v>25</v>
      </c>
      <c r="C10" s="259" t="s">
        <v>699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698</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697</v>
      </c>
      <c r="C21" s="236"/>
      <c r="D21" s="236"/>
      <c r="E21" s="236"/>
      <c r="F21" s="236"/>
      <c r="G21" s="236"/>
      <c r="H21" s="236"/>
      <c r="I21" s="236"/>
      <c r="J21" s="236"/>
      <c r="K21" s="236"/>
      <c r="L21" s="236"/>
      <c r="M21" s="237" t="s">
        <v>696</v>
      </c>
      <c r="N21" s="237"/>
      <c r="O21" s="237" t="s">
        <v>52</v>
      </c>
      <c r="P21" s="237"/>
      <c r="Q21" s="238" t="s">
        <v>53</v>
      </c>
      <c r="R21" s="238"/>
      <c r="S21" s="34" t="s">
        <v>695</v>
      </c>
      <c r="T21" s="34" t="s">
        <v>695</v>
      </c>
      <c r="U21" s="34" t="s">
        <v>694</v>
      </c>
      <c r="V21" s="34">
        <f t="shared" ref="V21:V27" si="0">+IF(ISERR(U21/T21*100),"N/A",ROUND(U21/T21*100,2))</f>
        <v>94.63</v>
      </c>
      <c r="W21" s="35">
        <f t="shared" ref="W21:W27" si="1">+IF(ISERR(U21/S21*100),"N/A",ROUND(U21/S21*100,2))</f>
        <v>94.63</v>
      </c>
    </row>
    <row r="22" spans="2:27" ht="56.25" customHeight="1" x14ac:dyDescent="0.2">
      <c r="B22" s="235" t="s">
        <v>693</v>
      </c>
      <c r="C22" s="236"/>
      <c r="D22" s="236"/>
      <c r="E22" s="236"/>
      <c r="F22" s="236"/>
      <c r="G22" s="236"/>
      <c r="H22" s="236"/>
      <c r="I22" s="236"/>
      <c r="J22" s="236"/>
      <c r="K22" s="236"/>
      <c r="L22" s="236"/>
      <c r="M22" s="237" t="s">
        <v>687</v>
      </c>
      <c r="N22" s="237"/>
      <c r="O22" s="237" t="s">
        <v>52</v>
      </c>
      <c r="P22" s="237"/>
      <c r="Q22" s="238" t="s">
        <v>53</v>
      </c>
      <c r="R22" s="238"/>
      <c r="S22" s="34" t="s">
        <v>692</v>
      </c>
      <c r="T22" s="34" t="s">
        <v>692</v>
      </c>
      <c r="U22" s="34" t="s">
        <v>692</v>
      </c>
      <c r="V22" s="34">
        <f t="shared" si="0"/>
        <v>100</v>
      </c>
      <c r="W22" s="35">
        <f t="shared" si="1"/>
        <v>100</v>
      </c>
    </row>
    <row r="23" spans="2:27" ht="56.25" customHeight="1" x14ac:dyDescent="0.2">
      <c r="B23" s="235" t="s">
        <v>691</v>
      </c>
      <c r="C23" s="236"/>
      <c r="D23" s="236"/>
      <c r="E23" s="236"/>
      <c r="F23" s="236"/>
      <c r="G23" s="236"/>
      <c r="H23" s="236"/>
      <c r="I23" s="236"/>
      <c r="J23" s="236"/>
      <c r="K23" s="236"/>
      <c r="L23" s="236"/>
      <c r="M23" s="237" t="s">
        <v>687</v>
      </c>
      <c r="N23" s="237"/>
      <c r="O23" s="237" t="s">
        <v>52</v>
      </c>
      <c r="P23" s="237"/>
      <c r="Q23" s="238" t="s">
        <v>53</v>
      </c>
      <c r="R23" s="238"/>
      <c r="S23" s="34" t="s">
        <v>690</v>
      </c>
      <c r="T23" s="34" t="s">
        <v>690</v>
      </c>
      <c r="U23" s="34" t="s">
        <v>689</v>
      </c>
      <c r="V23" s="34">
        <f t="shared" si="0"/>
        <v>62.3</v>
      </c>
      <c r="W23" s="35">
        <f t="shared" si="1"/>
        <v>62.3</v>
      </c>
    </row>
    <row r="24" spans="2:27" ht="56.25" customHeight="1" x14ac:dyDescent="0.2">
      <c r="B24" s="235" t="s">
        <v>688</v>
      </c>
      <c r="C24" s="236"/>
      <c r="D24" s="236"/>
      <c r="E24" s="236"/>
      <c r="F24" s="236"/>
      <c r="G24" s="236"/>
      <c r="H24" s="236"/>
      <c r="I24" s="236"/>
      <c r="J24" s="236"/>
      <c r="K24" s="236"/>
      <c r="L24" s="236"/>
      <c r="M24" s="237" t="s">
        <v>687</v>
      </c>
      <c r="N24" s="237"/>
      <c r="O24" s="237" t="s">
        <v>52</v>
      </c>
      <c r="P24" s="237"/>
      <c r="Q24" s="238" t="s">
        <v>53</v>
      </c>
      <c r="R24" s="238"/>
      <c r="S24" s="34" t="s">
        <v>686</v>
      </c>
      <c r="T24" s="34" t="s">
        <v>686</v>
      </c>
      <c r="U24" s="34" t="s">
        <v>685</v>
      </c>
      <c r="V24" s="34">
        <f t="shared" si="0"/>
        <v>68.62</v>
      </c>
      <c r="W24" s="35">
        <f t="shared" si="1"/>
        <v>68.62</v>
      </c>
    </row>
    <row r="25" spans="2:27" ht="56.25" customHeight="1" x14ac:dyDescent="0.2">
      <c r="B25" s="235" t="s">
        <v>684</v>
      </c>
      <c r="C25" s="236"/>
      <c r="D25" s="236"/>
      <c r="E25" s="236"/>
      <c r="F25" s="236"/>
      <c r="G25" s="236"/>
      <c r="H25" s="236"/>
      <c r="I25" s="236"/>
      <c r="J25" s="236"/>
      <c r="K25" s="236"/>
      <c r="L25" s="236"/>
      <c r="M25" s="237" t="s">
        <v>679</v>
      </c>
      <c r="N25" s="237"/>
      <c r="O25" s="237" t="s">
        <v>52</v>
      </c>
      <c r="P25" s="237"/>
      <c r="Q25" s="238" t="s">
        <v>69</v>
      </c>
      <c r="R25" s="238"/>
      <c r="S25" s="34" t="s">
        <v>63</v>
      </c>
      <c r="T25" s="34" t="s">
        <v>683</v>
      </c>
      <c r="U25" s="34" t="s">
        <v>536</v>
      </c>
      <c r="V25" s="34" t="str">
        <f t="shared" si="0"/>
        <v>N/A</v>
      </c>
      <c r="W25" s="35" t="str">
        <f t="shared" si="1"/>
        <v>N/A</v>
      </c>
    </row>
    <row r="26" spans="2:27" ht="56.25" customHeight="1" x14ac:dyDescent="0.2">
      <c r="B26" s="235" t="s">
        <v>682</v>
      </c>
      <c r="C26" s="236"/>
      <c r="D26" s="236"/>
      <c r="E26" s="236"/>
      <c r="F26" s="236"/>
      <c r="G26" s="236"/>
      <c r="H26" s="236"/>
      <c r="I26" s="236"/>
      <c r="J26" s="236"/>
      <c r="K26" s="236"/>
      <c r="L26" s="236"/>
      <c r="M26" s="237" t="s">
        <v>679</v>
      </c>
      <c r="N26" s="237"/>
      <c r="O26" s="237" t="s">
        <v>52</v>
      </c>
      <c r="P26" s="237"/>
      <c r="Q26" s="238" t="s">
        <v>69</v>
      </c>
      <c r="R26" s="238"/>
      <c r="S26" s="34" t="s">
        <v>210</v>
      </c>
      <c r="T26" s="34" t="s">
        <v>210</v>
      </c>
      <c r="U26" s="34" t="s">
        <v>681</v>
      </c>
      <c r="V26" s="34">
        <f t="shared" si="0"/>
        <v>209</v>
      </c>
      <c r="W26" s="35">
        <f t="shared" si="1"/>
        <v>209</v>
      </c>
    </row>
    <row r="27" spans="2:27" ht="56.25" customHeight="1" thickBot="1" x14ac:dyDescent="0.25">
      <c r="B27" s="235" t="s">
        <v>680</v>
      </c>
      <c r="C27" s="236"/>
      <c r="D27" s="236"/>
      <c r="E27" s="236"/>
      <c r="F27" s="236"/>
      <c r="G27" s="236"/>
      <c r="H27" s="236"/>
      <c r="I27" s="236"/>
      <c r="J27" s="236"/>
      <c r="K27" s="236"/>
      <c r="L27" s="236"/>
      <c r="M27" s="237" t="s">
        <v>679</v>
      </c>
      <c r="N27" s="237"/>
      <c r="O27" s="237" t="s">
        <v>52</v>
      </c>
      <c r="P27" s="237"/>
      <c r="Q27" s="238" t="s">
        <v>69</v>
      </c>
      <c r="R27" s="238"/>
      <c r="S27" s="34" t="s">
        <v>210</v>
      </c>
      <c r="T27" s="34" t="s">
        <v>210</v>
      </c>
      <c r="U27" s="34" t="s">
        <v>678</v>
      </c>
      <c r="V27" s="34">
        <f t="shared" si="0"/>
        <v>201.3</v>
      </c>
      <c r="W27" s="35">
        <f t="shared" si="1"/>
        <v>201.3</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22" t="s">
        <v>2346</v>
      </c>
      <c r="C29" s="223"/>
      <c r="D29" s="223"/>
      <c r="E29" s="223"/>
      <c r="F29" s="223"/>
      <c r="G29" s="223"/>
      <c r="H29" s="223"/>
      <c r="I29" s="223"/>
      <c r="J29" s="223"/>
      <c r="K29" s="223"/>
      <c r="L29" s="223"/>
      <c r="M29" s="223"/>
      <c r="N29" s="223"/>
      <c r="O29" s="223"/>
      <c r="P29" s="223"/>
      <c r="Q29" s="224"/>
      <c r="R29" s="37" t="s">
        <v>45</v>
      </c>
      <c r="S29" s="228" t="s">
        <v>46</v>
      </c>
      <c r="T29" s="228"/>
      <c r="U29" s="38" t="s">
        <v>65</v>
      </c>
      <c r="V29" s="229" t="s">
        <v>66</v>
      </c>
      <c r="W29" s="230"/>
    </row>
    <row r="30" spans="2:27" ht="30.75" customHeight="1" thickBot="1" x14ac:dyDescent="0.25">
      <c r="B30" s="225"/>
      <c r="C30" s="226"/>
      <c r="D30" s="226"/>
      <c r="E30" s="226"/>
      <c r="F30" s="226"/>
      <c r="G30" s="226"/>
      <c r="H30" s="226"/>
      <c r="I30" s="226"/>
      <c r="J30" s="226"/>
      <c r="K30" s="226"/>
      <c r="L30" s="226"/>
      <c r="M30" s="226"/>
      <c r="N30" s="226"/>
      <c r="O30" s="226"/>
      <c r="P30" s="226"/>
      <c r="Q30" s="227"/>
      <c r="R30" s="39" t="s">
        <v>67</v>
      </c>
      <c r="S30" s="39" t="s">
        <v>67</v>
      </c>
      <c r="T30" s="39" t="s">
        <v>52</v>
      </c>
      <c r="U30" s="39" t="s">
        <v>67</v>
      </c>
      <c r="V30" s="39" t="s">
        <v>68</v>
      </c>
      <c r="W30" s="32" t="s">
        <v>69</v>
      </c>
      <c r="Y30" s="36"/>
    </row>
    <row r="31" spans="2:27" ht="23.25" customHeight="1" thickBot="1" x14ac:dyDescent="0.25">
      <c r="B31" s="231" t="s">
        <v>70</v>
      </c>
      <c r="C31" s="232"/>
      <c r="D31" s="232"/>
      <c r="E31" s="40" t="s">
        <v>676</v>
      </c>
      <c r="F31" s="40"/>
      <c r="G31" s="40"/>
      <c r="H31" s="41"/>
      <c r="I31" s="41"/>
      <c r="J31" s="41"/>
      <c r="K31" s="41"/>
      <c r="L31" s="41"/>
      <c r="M31" s="41"/>
      <c r="N31" s="41"/>
      <c r="O31" s="41"/>
      <c r="P31" s="42"/>
      <c r="Q31" s="42"/>
      <c r="R31" s="43" t="s">
        <v>677</v>
      </c>
      <c r="S31" s="44" t="s">
        <v>11</v>
      </c>
      <c r="T31" s="42"/>
      <c r="U31" s="44" t="s">
        <v>675</v>
      </c>
      <c r="V31" s="42"/>
      <c r="W31" s="45">
        <f t="shared" ref="W31:W36" si="2">+IF(ISERR(U31/R31*100),"N/A",ROUND(U31/R31*100,2))</f>
        <v>87.78</v>
      </c>
    </row>
    <row r="32" spans="2:27" ht="26.25" customHeight="1" x14ac:dyDescent="0.2">
      <c r="B32" s="233" t="s">
        <v>74</v>
      </c>
      <c r="C32" s="234"/>
      <c r="D32" s="234"/>
      <c r="E32" s="46" t="s">
        <v>676</v>
      </c>
      <c r="F32" s="46"/>
      <c r="G32" s="46"/>
      <c r="H32" s="47"/>
      <c r="I32" s="47"/>
      <c r="J32" s="47"/>
      <c r="K32" s="47"/>
      <c r="L32" s="47"/>
      <c r="M32" s="47"/>
      <c r="N32" s="47"/>
      <c r="O32" s="47"/>
      <c r="P32" s="48"/>
      <c r="Q32" s="48"/>
      <c r="R32" s="49" t="s">
        <v>675</v>
      </c>
      <c r="S32" s="50" t="s">
        <v>675</v>
      </c>
      <c r="T32" s="51">
        <f>+IF(ISERR(S32/R32*100),"N/A",ROUND(S32/R32*100,2))</f>
        <v>100</v>
      </c>
      <c r="U32" s="50" t="s">
        <v>675</v>
      </c>
      <c r="V32" s="51">
        <f>+IF(ISERR(U32/S32*100),"N/A",ROUND(U32/S32*100,2))</f>
        <v>100</v>
      </c>
      <c r="W32" s="52">
        <f t="shared" si="2"/>
        <v>100</v>
      </c>
    </row>
    <row r="33" spans="2:23" ht="23.25" customHeight="1" thickBot="1" x14ac:dyDescent="0.25">
      <c r="B33" s="231" t="s">
        <v>70</v>
      </c>
      <c r="C33" s="232"/>
      <c r="D33" s="232"/>
      <c r="E33" s="40" t="s">
        <v>673</v>
      </c>
      <c r="F33" s="40"/>
      <c r="G33" s="40"/>
      <c r="H33" s="41"/>
      <c r="I33" s="41"/>
      <c r="J33" s="41"/>
      <c r="K33" s="41"/>
      <c r="L33" s="41"/>
      <c r="M33" s="41"/>
      <c r="N33" s="41"/>
      <c r="O33" s="41"/>
      <c r="P33" s="42"/>
      <c r="Q33" s="42"/>
      <c r="R33" s="43" t="s">
        <v>674</v>
      </c>
      <c r="S33" s="44" t="s">
        <v>11</v>
      </c>
      <c r="T33" s="42"/>
      <c r="U33" s="44" t="s">
        <v>672</v>
      </c>
      <c r="V33" s="42"/>
      <c r="W33" s="45">
        <f t="shared" si="2"/>
        <v>95.64</v>
      </c>
    </row>
    <row r="34" spans="2:23" ht="26.25" customHeight="1" x14ac:dyDescent="0.2">
      <c r="B34" s="233" t="s">
        <v>74</v>
      </c>
      <c r="C34" s="234"/>
      <c r="D34" s="234"/>
      <c r="E34" s="46" t="s">
        <v>673</v>
      </c>
      <c r="F34" s="46"/>
      <c r="G34" s="46"/>
      <c r="H34" s="47"/>
      <c r="I34" s="47"/>
      <c r="J34" s="47"/>
      <c r="K34" s="47"/>
      <c r="L34" s="47"/>
      <c r="M34" s="47"/>
      <c r="N34" s="47"/>
      <c r="O34" s="47"/>
      <c r="P34" s="48"/>
      <c r="Q34" s="48"/>
      <c r="R34" s="49" t="s">
        <v>672</v>
      </c>
      <c r="S34" s="50" t="s">
        <v>672</v>
      </c>
      <c r="T34" s="51">
        <f>+IF(ISERR(S34/R34*100),"N/A",ROUND(S34/R34*100,2))</f>
        <v>100</v>
      </c>
      <c r="U34" s="50" t="s">
        <v>672</v>
      </c>
      <c r="V34" s="51">
        <f>+IF(ISERR(U34/S34*100),"N/A",ROUND(U34/S34*100,2))</f>
        <v>100</v>
      </c>
      <c r="W34" s="52">
        <f t="shared" si="2"/>
        <v>100</v>
      </c>
    </row>
    <row r="35" spans="2:23" ht="23.25" customHeight="1" thickBot="1" x14ac:dyDescent="0.25">
      <c r="B35" s="231" t="s">
        <v>70</v>
      </c>
      <c r="C35" s="232"/>
      <c r="D35" s="232"/>
      <c r="E35" s="40" t="s">
        <v>670</v>
      </c>
      <c r="F35" s="40"/>
      <c r="G35" s="40"/>
      <c r="H35" s="41"/>
      <c r="I35" s="41"/>
      <c r="J35" s="41"/>
      <c r="K35" s="41"/>
      <c r="L35" s="41"/>
      <c r="M35" s="41"/>
      <c r="N35" s="41"/>
      <c r="O35" s="41"/>
      <c r="P35" s="42"/>
      <c r="Q35" s="42"/>
      <c r="R35" s="43" t="s">
        <v>671</v>
      </c>
      <c r="S35" s="44" t="s">
        <v>11</v>
      </c>
      <c r="T35" s="42"/>
      <c r="U35" s="44" t="s">
        <v>669</v>
      </c>
      <c r="V35" s="42"/>
      <c r="W35" s="45">
        <f t="shared" si="2"/>
        <v>90.17</v>
      </c>
    </row>
    <row r="36" spans="2:23" ht="26.25" customHeight="1" thickBot="1" x14ac:dyDescent="0.25">
      <c r="B36" s="233" t="s">
        <v>74</v>
      </c>
      <c r="C36" s="234"/>
      <c r="D36" s="234"/>
      <c r="E36" s="46" t="s">
        <v>670</v>
      </c>
      <c r="F36" s="46"/>
      <c r="G36" s="46"/>
      <c r="H36" s="47"/>
      <c r="I36" s="47"/>
      <c r="J36" s="47"/>
      <c r="K36" s="47"/>
      <c r="L36" s="47"/>
      <c r="M36" s="47"/>
      <c r="N36" s="47"/>
      <c r="O36" s="47"/>
      <c r="P36" s="48"/>
      <c r="Q36" s="48"/>
      <c r="R36" s="49" t="s">
        <v>669</v>
      </c>
      <c r="S36" s="50" t="s">
        <v>669</v>
      </c>
      <c r="T36" s="51">
        <f>+IF(ISERR(S36/R36*100),"N/A",ROUND(S36/R36*100,2))</f>
        <v>100</v>
      </c>
      <c r="U36" s="50" t="s">
        <v>669</v>
      </c>
      <c r="V36" s="51">
        <f>+IF(ISERR(U36/S36*100),"N/A",ROUND(U36/S36*100,2))</f>
        <v>100</v>
      </c>
      <c r="W36" s="52">
        <f t="shared" si="2"/>
        <v>100</v>
      </c>
    </row>
    <row r="37" spans="2:23" ht="22.5" customHeight="1" thickTop="1" thickBot="1" x14ac:dyDescent="0.25">
      <c r="B37" s="11" t="s">
        <v>80</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13" t="s">
        <v>668</v>
      </c>
      <c r="C38" s="214"/>
      <c r="D38" s="214"/>
      <c r="E38" s="214"/>
      <c r="F38" s="214"/>
      <c r="G38" s="214"/>
      <c r="H38" s="214"/>
      <c r="I38" s="214"/>
      <c r="J38" s="214"/>
      <c r="K38" s="214"/>
      <c r="L38" s="214"/>
      <c r="M38" s="214"/>
      <c r="N38" s="214"/>
      <c r="O38" s="214"/>
      <c r="P38" s="214"/>
      <c r="Q38" s="214"/>
      <c r="R38" s="214"/>
      <c r="S38" s="214"/>
      <c r="T38" s="214"/>
      <c r="U38" s="214"/>
      <c r="V38" s="214"/>
      <c r="W38" s="215"/>
    </row>
    <row r="39" spans="2:23" ht="150.75" customHeight="1" thickBot="1" x14ac:dyDescent="0.25">
      <c r="B39" s="216"/>
      <c r="C39" s="217"/>
      <c r="D39" s="217"/>
      <c r="E39" s="217"/>
      <c r="F39" s="217"/>
      <c r="G39" s="217"/>
      <c r="H39" s="217"/>
      <c r="I39" s="217"/>
      <c r="J39" s="217"/>
      <c r="K39" s="217"/>
      <c r="L39" s="217"/>
      <c r="M39" s="217"/>
      <c r="N39" s="217"/>
      <c r="O39" s="217"/>
      <c r="P39" s="217"/>
      <c r="Q39" s="217"/>
      <c r="R39" s="217"/>
      <c r="S39" s="217"/>
      <c r="T39" s="217"/>
      <c r="U39" s="217"/>
      <c r="V39" s="217"/>
      <c r="W39" s="218"/>
    </row>
    <row r="40" spans="2:23" ht="37.5" customHeight="1" thickTop="1" x14ac:dyDescent="0.2">
      <c r="B40" s="213" t="s">
        <v>667</v>
      </c>
      <c r="C40" s="214"/>
      <c r="D40" s="214"/>
      <c r="E40" s="214"/>
      <c r="F40" s="214"/>
      <c r="G40" s="214"/>
      <c r="H40" s="214"/>
      <c r="I40" s="214"/>
      <c r="J40" s="214"/>
      <c r="K40" s="214"/>
      <c r="L40" s="214"/>
      <c r="M40" s="214"/>
      <c r="N40" s="214"/>
      <c r="O40" s="214"/>
      <c r="P40" s="214"/>
      <c r="Q40" s="214"/>
      <c r="R40" s="214"/>
      <c r="S40" s="214"/>
      <c r="T40" s="214"/>
      <c r="U40" s="214"/>
      <c r="V40" s="214"/>
      <c r="W40" s="215"/>
    </row>
    <row r="41" spans="2:23" ht="114.75" customHeight="1" thickBot="1" x14ac:dyDescent="0.25">
      <c r="B41" s="216"/>
      <c r="C41" s="217"/>
      <c r="D41" s="217"/>
      <c r="E41" s="217"/>
      <c r="F41" s="217"/>
      <c r="G41" s="217"/>
      <c r="H41" s="217"/>
      <c r="I41" s="217"/>
      <c r="J41" s="217"/>
      <c r="K41" s="217"/>
      <c r="L41" s="217"/>
      <c r="M41" s="217"/>
      <c r="N41" s="217"/>
      <c r="O41" s="217"/>
      <c r="P41" s="217"/>
      <c r="Q41" s="217"/>
      <c r="R41" s="217"/>
      <c r="S41" s="217"/>
      <c r="T41" s="217"/>
      <c r="U41" s="217"/>
      <c r="V41" s="217"/>
      <c r="W41" s="218"/>
    </row>
    <row r="42" spans="2:23" ht="37.5" customHeight="1" thickTop="1" x14ac:dyDescent="0.2">
      <c r="B42" s="213" t="s">
        <v>666</v>
      </c>
      <c r="C42" s="214"/>
      <c r="D42" s="214"/>
      <c r="E42" s="214"/>
      <c r="F42" s="214"/>
      <c r="G42" s="214"/>
      <c r="H42" s="214"/>
      <c r="I42" s="214"/>
      <c r="J42" s="214"/>
      <c r="K42" s="214"/>
      <c r="L42" s="214"/>
      <c r="M42" s="214"/>
      <c r="N42" s="214"/>
      <c r="O42" s="214"/>
      <c r="P42" s="214"/>
      <c r="Q42" s="214"/>
      <c r="R42" s="214"/>
      <c r="S42" s="214"/>
      <c r="T42" s="214"/>
      <c r="U42" s="214"/>
      <c r="V42" s="214"/>
      <c r="W42" s="215"/>
    </row>
    <row r="43" spans="2:23" ht="84.75" customHeight="1" thickBot="1" x14ac:dyDescent="0.25">
      <c r="B43" s="219"/>
      <c r="C43" s="220"/>
      <c r="D43" s="220"/>
      <c r="E43" s="220"/>
      <c r="F43" s="220"/>
      <c r="G43" s="220"/>
      <c r="H43" s="220"/>
      <c r="I43" s="220"/>
      <c r="J43" s="220"/>
      <c r="K43" s="220"/>
      <c r="L43" s="220"/>
      <c r="M43" s="220"/>
      <c r="N43" s="220"/>
      <c r="O43" s="220"/>
      <c r="P43" s="220"/>
      <c r="Q43" s="220"/>
      <c r="R43" s="220"/>
      <c r="S43" s="220"/>
      <c r="T43" s="220"/>
      <c r="U43" s="220"/>
      <c r="V43" s="220"/>
      <c r="W43" s="221"/>
    </row>
  </sheetData>
  <mergeCells count="79">
    <mergeCell ref="B40:W41"/>
    <mergeCell ref="B42:W43"/>
    <mergeCell ref="B33:D33"/>
    <mergeCell ref="B34:D34"/>
    <mergeCell ref="B35:D35"/>
    <mergeCell ref="B36:D36"/>
    <mergeCell ref="B38:W39"/>
    <mergeCell ref="B29:Q30"/>
    <mergeCell ref="S29:T29"/>
    <mergeCell ref="V29:W29"/>
    <mergeCell ref="B31:D31"/>
    <mergeCell ref="B32:D32"/>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7" min="1" max="22" man="1"/>
    <brk id="36"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832</v>
      </c>
      <c r="M4" s="269" t="s">
        <v>831</v>
      </c>
      <c r="N4" s="269"/>
      <c r="O4" s="269"/>
      <c r="P4" s="269"/>
      <c r="Q4" s="270"/>
      <c r="R4" s="19"/>
      <c r="S4" s="271" t="s">
        <v>9</v>
      </c>
      <c r="T4" s="272"/>
      <c r="U4" s="272"/>
      <c r="V4" s="259" t="s">
        <v>830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816</v>
      </c>
      <c r="D6" s="255" t="s">
        <v>829</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737</v>
      </c>
      <c r="D7" s="257" t="s">
        <v>746</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799</v>
      </c>
      <c r="D8" s="257" t="s">
        <v>828</v>
      </c>
      <c r="E8" s="257"/>
      <c r="F8" s="257"/>
      <c r="G8" s="257"/>
      <c r="H8" s="257"/>
      <c r="I8" s="22"/>
      <c r="J8" s="26" t="s">
        <v>827</v>
      </c>
      <c r="K8" s="26" t="s">
        <v>826</v>
      </c>
      <c r="L8" s="26" t="s">
        <v>825</v>
      </c>
      <c r="M8" s="26" t="s">
        <v>824</v>
      </c>
      <c r="N8" s="25"/>
      <c r="O8" s="22"/>
      <c r="P8" s="258" t="s">
        <v>11</v>
      </c>
      <c r="Q8" s="258"/>
      <c r="R8" s="258"/>
      <c r="S8" s="258"/>
      <c r="T8" s="258"/>
      <c r="U8" s="258"/>
      <c r="V8" s="258"/>
      <c r="W8" s="258"/>
    </row>
    <row r="9" spans="1:29" ht="30" customHeight="1" x14ac:dyDescent="0.2">
      <c r="B9" s="23"/>
      <c r="C9" s="21" t="s">
        <v>796</v>
      </c>
      <c r="D9" s="257" t="s">
        <v>823</v>
      </c>
      <c r="E9" s="257"/>
      <c r="F9" s="257"/>
      <c r="G9" s="257"/>
      <c r="H9" s="257"/>
      <c r="I9" s="257" t="s">
        <v>11</v>
      </c>
      <c r="J9" s="257"/>
      <c r="K9" s="257"/>
      <c r="L9" s="257"/>
      <c r="M9" s="257"/>
      <c r="N9" s="257"/>
      <c r="O9" s="257"/>
      <c r="P9" s="257"/>
      <c r="Q9" s="257"/>
      <c r="R9" s="257"/>
      <c r="S9" s="257"/>
      <c r="T9" s="257"/>
      <c r="U9" s="257"/>
      <c r="V9" s="257"/>
      <c r="W9" s="258"/>
    </row>
    <row r="10" spans="1:29" ht="30" customHeight="1" x14ac:dyDescent="0.2">
      <c r="B10" s="23"/>
      <c r="C10" s="21" t="s">
        <v>687</v>
      </c>
      <c r="D10" s="257" t="s">
        <v>705</v>
      </c>
      <c r="E10" s="257"/>
      <c r="F10" s="257"/>
      <c r="G10" s="257"/>
      <c r="H10" s="257"/>
      <c r="I10" s="258" t="s">
        <v>11</v>
      </c>
      <c r="J10" s="258"/>
      <c r="K10" s="258"/>
      <c r="L10" s="258"/>
      <c r="M10" s="258"/>
      <c r="N10" s="258"/>
      <c r="O10" s="258"/>
      <c r="P10" s="258"/>
      <c r="Q10" s="258"/>
      <c r="R10" s="258"/>
      <c r="S10" s="258"/>
      <c r="T10" s="258"/>
      <c r="U10" s="258"/>
      <c r="V10" s="258"/>
      <c r="W10" s="258"/>
    </row>
    <row r="11" spans="1:29" ht="49.5" customHeight="1" x14ac:dyDescent="0.2">
      <c r="B11" s="23"/>
      <c r="C11" s="21" t="s">
        <v>725</v>
      </c>
      <c r="D11" s="257" t="s">
        <v>741</v>
      </c>
      <c r="E11" s="257"/>
      <c r="F11" s="257"/>
      <c r="G11" s="257"/>
      <c r="H11" s="257"/>
      <c r="I11" s="258" t="s">
        <v>11</v>
      </c>
      <c r="J11" s="258"/>
      <c r="K11" s="258"/>
      <c r="L11" s="258"/>
      <c r="M11" s="258"/>
      <c r="N11" s="258"/>
      <c r="O11" s="258"/>
      <c r="P11" s="258"/>
      <c r="Q11" s="258"/>
      <c r="R11" s="258"/>
      <c r="S11" s="258"/>
      <c r="T11" s="258"/>
      <c r="U11" s="258"/>
      <c r="V11" s="258"/>
      <c r="W11" s="258"/>
    </row>
    <row r="12" spans="1:29" ht="25.5" customHeight="1" thickBot="1" x14ac:dyDescent="0.25">
      <c r="B12" s="23"/>
      <c r="C12" s="258" t="s">
        <v>11</v>
      </c>
      <c r="D12" s="258"/>
      <c r="E12" s="258"/>
      <c r="F12" s="258"/>
      <c r="G12" s="258"/>
      <c r="H12" s="258"/>
      <c r="I12" s="258"/>
      <c r="J12" s="258"/>
      <c r="K12" s="258"/>
      <c r="L12" s="258"/>
      <c r="M12" s="258"/>
      <c r="N12" s="258"/>
      <c r="O12" s="258"/>
      <c r="P12" s="258"/>
      <c r="Q12" s="258"/>
      <c r="R12" s="258"/>
      <c r="S12" s="258"/>
      <c r="T12" s="258"/>
      <c r="U12" s="258"/>
      <c r="V12" s="258"/>
      <c r="W12" s="258"/>
    </row>
    <row r="13" spans="1:29" ht="216.75" customHeight="1" thickTop="1" thickBot="1" x14ac:dyDescent="0.25">
      <c r="B13" s="27" t="s">
        <v>25</v>
      </c>
      <c r="C13" s="259" t="s">
        <v>822</v>
      </c>
      <c r="D13" s="259"/>
      <c r="E13" s="259"/>
      <c r="F13" s="259"/>
      <c r="G13" s="259"/>
      <c r="H13" s="259"/>
      <c r="I13" s="259"/>
      <c r="J13" s="259"/>
      <c r="K13" s="259"/>
      <c r="L13" s="259"/>
      <c r="M13" s="259"/>
      <c r="N13" s="259"/>
      <c r="O13" s="259"/>
      <c r="P13" s="259"/>
      <c r="Q13" s="259"/>
      <c r="R13" s="259"/>
      <c r="S13" s="259"/>
      <c r="T13" s="259"/>
      <c r="U13" s="259"/>
      <c r="V13" s="259"/>
      <c r="W13" s="260"/>
    </row>
    <row r="14" spans="1:29" ht="9" customHeight="1" thickTop="1" thickBot="1" x14ac:dyDescent="0.25"/>
    <row r="15" spans="1:29" ht="21.75" customHeight="1" thickTop="1" thickBot="1" x14ac:dyDescent="0.25">
      <c r="B15" s="11" t="s">
        <v>27</v>
      </c>
      <c r="C15" s="12"/>
      <c r="D15" s="12"/>
      <c r="E15" s="12"/>
      <c r="F15" s="12"/>
      <c r="G15" s="12"/>
      <c r="H15" s="13"/>
      <c r="I15" s="13"/>
      <c r="J15" s="13"/>
      <c r="K15" s="13"/>
      <c r="L15" s="13"/>
      <c r="M15" s="13"/>
      <c r="N15" s="13"/>
      <c r="O15" s="13"/>
      <c r="P15" s="13"/>
      <c r="Q15" s="13"/>
      <c r="R15" s="13"/>
      <c r="S15" s="13"/>
      <c r="T15" s="13"/>
      <c r="U15" s="13"/>
      <c r="V15" s="13"/>
      <c r="W15" s="14"/>
    </row>
    <row r="16" spans="1:29" ht="19.5" customHeight="1" thickTop="1" x14ac:dyDescent="0.2">
      <c r="B16" s="261" t="s">
        <v>28</v>
      </c>
      <c r="C16" s="262"/>
      <c r="D16" s="262"/>
      <c r="E16" s="262"/>
      <c r="F16" s="262"/>
      <c r="G16" s="262"/>
      <c r="H16" s="262"/>
      <c r="I16" s="262"/>
      <c r="J16" s="28"/>
      <c r="K16" s="262" t="s">
        <v>29</v>
      </c>
      <c r="L16" s="262"/>
      <c r="M16" s="262"/>
      <c r="N16" s="262"/>
      <c r="O16" s="262"/>
      <c r="P16" s="262"/>
      <c r="Q16" s="262"/>
      <c r="R16" s="29"/>
      <c r="S16" s="262" t="s">
        <v>30</v>
      </c>
      <c r="T16" s="262"/>
      <c r="U16" s="262"/>
      <c r="V16" s="262"/>
      <c r="W16" s="263"/>
    </row>
    <row r="17" spans="2:27" ht="108.75" customHeight="1" x14ac:dyDescent="0.2">
      <c r="B17" s="20" t="s">
        <v>31</v>
      </c>
      <c r="C17" s="255" t="s">
        <v>11</v>
      </c>
      <c r="D17" s="255"/>
      <c r="E17" s="255"/>
      <c r="F17" s="255"/>
      <c r="G17" s="255"/>
      <c r="H17" s="255"/>
      <c r="I17" s="255"/>
      <c r="J17" s="30"/>
      <c r="K17" s="30" t="s">
        <v>32</v>
      </c>
      <c r="L17" s="255" t="s">
        <v>11</v>
      </c>
      <c r="M17" s="255"/>
      <c r="N17" s="255"/>
      <c r="O17" s="255"/>
      <c r="P17" s="255"/>
      <c r="Q17" s="255"/>
      <c r="R17" s="22"/>
      <c r="S17" s="30" t="s">
        <v>33</v>
      </c>
      <c r="T17" s="256" t="s">
        <v>821</v>
      </c>
      <c r="U17" s="256"/>
      <c r="V17" s="256"/>
      <c r="W17" s="256"/>
    </row>
    <row r="18" spans="2:27" ht="86.25" customHeight="1" x14ac:dyDescent="0.2">
      <c r="B18" s="20" t="s">
        <v>35</v>
      </c>
      <c r="C18" s="255" t="s">
        <v>11</v>
      </c>
      <c r="D18" s="255"/>
      <c r="E18" s="255"/>
      <c r="F18" s="255"/>
      <c r="G18" s="255"/>
      <c r="H18" s="255"/>
      <c r="I18" s="255"/>
      <c r="J18" s="30"/>
      <c r="K18" s="30" t="s">
        <v>35</v>
      </c>
      <c r="L18" s="255" t="s">
        <v>11</v>
      </c>
      <c r="M18" s="255"/>
      <c r="N18" s="255"/>
      <c r="O18" s="255"/>
      <c r="P18" s="255"/>
      <c r="Q18" s="255"/>
      <c r="R18" s="22"/>
      <c r="S18" s="30" t="s">
        <v>36</v>
      </c>
      <c r="T18" s="256" t="s">
        <v>11</v>
      </c>
      <c r="U18" s="256"/>
      <c r="V18" s="256"/>
      <c r="W18" s="256"/>
    </row>
    <row r="19" spans="2:27" ht="25.5" customHeight="1" thickBot="1" x14ac:dyDescent="0.25">
      <c r="B19" s="31" t="s">
        <v>37</v>
      </c>
      <c r="C19" s="239" t="s">
        <v>11</v>
      </c>
      <c r="D19" s="239"/>
      <c r="E19" s="239"/>
      <c r="F19" s="239"/>
      <c r="G19" s="239"/>
      <c r="H19" s="239"/>
      <c r="I19" s="239"/>
      <c r="J19" s="239"/>
      <c r="K19" s="239"/>
      <c r="L19" s="239"/>
      <c r="M19" s="239"/>
      <c r="N19" s="239"/>
      <c r="O19" s="239"/>
      <c r="P19" s="239"/>
      <c r="Q19" s="239"/>
      <c r="R19" s="239"/>
      <c r="S19" s="239"/>
      <c r="T19" s="239"/>
      <c r="U19" s="239"/>
      <c r="V19" s="239"/>
      <c r="W19" s="240"/>
    </row>
    <row r="20" spans="2:27" ht="21.75" customHeight="1" thickTop="1" thickBot="1" x14ac:dyDescent="0.25">
      <c r="B20" s="11" t="s">
        <v>38</v>
      </c>
      <c r="C20" s="12"/>
      <c r="D20" s="12"/>
      <c r="E20" s="12"/>
      <c r="F20" s="12"/>
      <c r="G20" s="12"/>
      <c r="H20" s="13"/>
      <c r="I20" s="13"/>
      <c r="J20" s="13"/>
      <c r="K20" s="13"/>
      <c r="L20" s="13"/>
      <c r="M20" s="13"/>
      <c r="N20" s="13"/>
      <c r="O20" s="13"/>
      <c r="P20" s="13"/>
      <c r="Q20" s="13"/>
      <c r="R20" s="13"/>
      <c r="S20" s="13"/>
      <c r="T20" s="13"/>
      <c r="U20" s="13"/>
      <c r="V20" s="13"/>
      <c r="W20" s="14"/>
    </row>
    <row r="21" spans="2:27" ht="25.5" customHeight="1" thickTop="1" thickBot="1" x14ac:dyDescent="0.25">
      <c r="B21" s="241" t="s">
        <v>39</v>
      </c>
      <c r="C21" s="242"/>
      <c r="D21" s="242"/>
      <c r="E21" s="242"/>
      <c r="F21" s="242"/>
      <c r="G21" s="242"/>
      <c r="H21" s="242"/>
      <c r="I21" s="242"/>
      <c r="J21" s="242"/>
      <c r="K21" s="242"/>
      <c r="L21" s="242"/>
      <c r="M21" s="242"/>
      <c r="N21" s="242"/>
      <c r="O21" s="242"/>
      <c r="P21" s="242"/>
      <c r="Q21" s="242"/>
      <c r="R21" s="242"/>
      <c r="S21" s="242"/>
      <c r="T21" s="243"/>
      <c r="U21" s="229" t="s">
        <v>40</v>
      </c>
      <c r="V21" s="228"/>
      <c r="W21" s="230"/>
    </row>
    <row r="22" spans="2:27" ht="14.25" customHeight="1" x14ac:dyDescent="0.2">
      <c r="B22" s="244" t="s">
        <v>41</v>
      </c>
      <c r="C22" s="245"/>
      <c r="D22" s="245"/>
      <c r="E22" s="245"/>
      <c r="F22" s="245"/>
      <c r="G22" s="245"/>
      <c r="H22" s="245"/>
      <c r="I22" s="245"/>
      <c r="J22" s="245"/>
      <c r="K22" s="245"/>
      <c r="L22" s="245"/>
      <c r="M22" s="245" t="s">
        <v>42</v>
      </c>
      <c r="N22" s="245"/>
      <c r="O22" s="245" t="s">
        <v>43</v>
      </c>
      <c r="P22" s="245"/>
      <c r="Q22" s="245" t="s">
        <v>44</v>
      </c>
      <c r="R22" s="245"/>
      <c r="S22" s="245" t="s">
        <v>45</v>
      </c>
      <c r="T22" s="248" t="s">
        <v>46</v>
      </c>
      <c r="U22" s="250" t="s">
        <v>47</v>
      </c>
      <c r="V22" s="252" t="s">
        <v>48</v>
      </c>
      <c r="W22" s="253" t="s">
        <v>49</v>
      </c>
    </row>
    <row r="23" spans="2:27" ht="27" customHeight="1" thickBot="1" x14ac:dyDescent="0.25">
      <c r="B23" s="246"/>
      <c r="C23" s="247"/>
      <c r="D23" s="247"/>
      <c r="E23" s="247"/>
      <c r="F23" s="247"/>
      <c r="G23" s="247"/>
      <c r="H23" s="247"/>
      <c r="I23" s="247"/>
      <c r="J23" s="247"/>
      <c r="K23" s="247"/>
      <c r="L23" s="247"/>
      <c r="M23" s="247"/>
      <c r="N23" s="247"/>
      <c r="O23" s="247"/>
      <c r="P23" s="247"/>
      <c r="Q23" s="247"/>
      <c r="R23" s="247"/>
      <c r="S23" s="247"/>
      <c r="T23" s="249"/>
      <c r="U23" s="251"/>
      <c r="V23" s="247"/>
      <c r="W23" s="254"/>
      <c r="Z23" s="33" t="s">
        <v>11</v>
      </c>
      <c r="AA23" s="33" t="s">
        <v>50</v>
      </c>
    </row>
    <row r="24" spans="2:27" ht="56.25" customHeight="1" x14ac:dyDescent="0.2">
      <c r="B24" s="235" t="s">
        <v>820</v>
      </c>
      <c r="C24" s="236"/>
      <c r="D24" s="236"/>
      <c r="E24" s="236"/>
      <c r="F24" s="236"/>
      <c r="G24" s="236"/>
      <c r="H24" s="236"/>
      <c r="I24" s="236"/>
      <c r="J24" s="236"/>
      <c r="K24" s="236"/>
      <c r="L24" s="236"/>
      <c r="M24" s="237" t="s">
        <v>816</v>
      </c>
      <c r="N24" s="237"/>
      <c r="O24" s="237" t="s">
        <v>52</v>
      </c>
      <c r="P24" s="237"/>
      <c r="Q24" s="238" t="s">
        <v>53</v>
      </c>
      <c r="R24" s="238"/>
      <c r="S24" s="34" t="s">
        <v>819</v>
      </c>
      <c r="T24" s="34" t="s">
        <v>819</v>
      </c>
      <c r="U24" s="34" t="s">
        <v>818</v>
      </c>
      <c r="V24" s="34">
        <f t="shared" ref="V24:V41" si="0">+IF(ISERR(U24/T24*100),"N/A",ROUND(U24/T24*100,2))</f>
        <v>101.13</v>
      </c>
      <c r="W24" s="35">
        <f t="shared" ref="W24:W41" si="1">+IF(ISERR(U24/S24*100),"N/A",ROUND(U24/S24*100,2))</f>
        <v>101.13</v>
      </c>
    </row>
    <row r="25" spans="2:27" ht="56.25" customHeight="1" x14ac:dyDescent="0.2">
      <c r="B25" s="235" t="s">
        <v>817</v>
      </c>
      <c r="C25" s="236"/>
      <c r="D25" s="236"/>
      <c r="E25" s="236"/>
      <c r="F25" s="236"/>
      <c r="G25" s="236"/>
      <c r="H25" s="236"/>
      <c r="I25" s="236"/>
      <c r="J25" s="236"/>
      <c r="K25" s="236"/>
      <c r="L25" s="236"/>
      <c r="M25" s="237" t="s">
        <v>816</v>
      </c>
      <c r="N25" s="237"/>
      <c r="O25" s="237" t="s">
        <v>52</v>
      </c>
      <c r="P25" s="237"/>
      <c r="Q25" s="238" t="s">
        <v>53</v>
      </c>
      <c r="R25" s="238"/>
      <c r="S25" s="34" t="s">
        <v>683</v>
      </c>
      <c r="T25" s="34" t="s">
        <v>683</v>
      </c>
      <c r="U25" s="34" t="s">
        <v>815</v>
      </c>
      <c r="V25" s="34">
        <f t="shared" si="0"/>
        <v>109.66</v>
      </c>
      <c r="W25" s="35">
        <f t="shared" si="1"/>
        <v>109.66</v>
      </c>
    </row>
    <row r="26" spans="2:27" ht="56.25" customHeight="1" x14ac:dyDescent="0.2">
      <c r="B26" s="235" t="s">
        <v>814</v>
      </c>
      <c r="C26" s="236"/>
      <c r="D26" s="236"/>
      <c r="E26" s="236"/>
      <c r="F26" s="236"/>
      <c r="G26" s="236"/>
      <c r="H26" s="236"/>
      <c r="I26" s="236"/>
      <c r="J26" s="236"/>
      <c r="K26" s="236"/>
      <c r="L26" s="236"/>
      <c r="M26" s="237" t="s">
        <v>737</v>
      </c>
      <c r="N26" s="237"/>
      <c r="O26" s="237" t="s">
        <v>813</v>
      </c>
      <c r="P26" s="237"/>
      <c r="Q26" s="238" t="s">
        <v>53</v>
      </c>
      <c r="R26" s="238"/>
      <c r="S26" s="34" t="s">
        <v>812</v>
      </c>
      <c r="T26" s="34" t="s">
        <v>812</v>
      </c>
      <c r="U26" s="34" t="s">
        <v>811</v>
      </c>
      <c r="V26" s="34">
        <f t="shared" si="0"/>
        <v>109.41</v>
      </c>
      <c r="W26" s="35">
        <f t="shared" si="1"/>
        <v>109.41</v>
      </c>
    </row>
    <row r="27" spans="2:27" ht="56.25" customHeight="1" x14ac:dyDescent="0.2">
      <c r="B27" s="235" t="s">
        <v>810</v>
      </c>
      <c r="C27" s="236"/>
      <c r="D27" s="236"/>
      <c r="E27" s="236"/>
      <c r="F27" s="236"/>
      <c r="G27" s="236"/>
      <c r="H27" s="236"/>
      <c r="I27" s="236"/>
      <c r="J27" s="236"/>
      <c r="K27" s="236"/>
      <c r="L27" s="236"/>
      <c r="M27" s="237" t="s">
        <v>737</v>
      </c>
      <c r="N27" s="237"/>
      <c r="O27" s="237" t="s">
        <v>52</v>
      </c>
      <c r="P27" s="237"/>
      <c r="Q27" s="238" t="s">
        <v>53</v>
      </c>
      <c r="R27" s="238"/>
      <c r="S27" s="34" t="s">
        <v>779</v>
      </c>
      <c r="T27" s="34" t="s">
        <v>779</v>
      </c>
      <c r="U27" s="34" t="s">
        <v>809</v>
      </c>
      <c r="V27" s="34">
        <f t="shared" si="0"/>
        <v>89</v>
      </c>
      <c r="W27" s="35">
        <f t="shared" si="1"/>
        <v>89</v>
      </c>
    </row>
    <row r="28" spans="2:27" ht="56.25" customHeight="1" x14ac:dyDescent="0.2">
      <c r="B28" s="235" t="s">
        <v>808</v>
      </c>
      <c r="C28" s="236"/>
      <c r="D28" s="236"/>
      <c r="E28" s="236"/>
      <c r="F28" s="236"/>
      <c r="G28" s="236"/>
      <c r="H28" s="236"/>
      <c r="I28" s="236"/>
      <c r="J28" s="236"/>
      <c r="K28" s="236"/>
      <c r="L28" s="236"/>
      <c r="M28" s="237" t="s">
        <v>737</v>
      </c>
      <c r="N28" s="237"/>
      <c r="O28" s="237" t="s">
        <v>52</v>
      </c>
      <c r="P28" s="237"/>
      <c r="Q28" s="238" t="s">
        <v>53</v>
      </c>
      <c r="R28" s="238"/>
      <c r="S28" s="34" t="s">
        <v>807</v>
      </c>
      <c r="T28" s="34" t="s">
        <v>807</v>
      </c>
      <c r="U28" s="34" t="s">
        <v>806</v>
      </c>
      <c r="V28" s="34">
        <f t="shared" si="0"/>
        <v>102.34</v>
      </c>
      <c r="W28" s="35">
        <f t="shared" si="1"/>
        <v>102.34</v>
      </c>
    </row>
    <row r="29" spans="2:27" ht="56.25" customHeight="1" x14ac:dyDescent="0.2">
      <c r="B29" s="235" t="s">
        <v>805</v>
      </c>
      <c r="C29" s="236"/>
      <c r="D29" s="236"/>
      <c r="E29" s="236"/>
      <c r="F29" s="236"/>
      <c r="G29" s="236"/>
      <c r="H29" s="236"/>
      <c r="I29" s="236"/>
      <c r="J29" s="236"/>
      <c r="K29" s="236"/>
      <c r="L29" s="236"/>
      <c r="M29" s="237" t="s">
        <v>737</v>
      </c>
      <c r="N29" s="237"/>
      <c r="O29" s="237" t="s">
        <v>52</v>
      </c>
      <c r="P29" s="237"/>
      <c r="Q29" s="238" t="s">
        <v>53</v>
      </c>
      <c r="R29" s="238"/>
      <c r="S29" s="34" t="s">
        <v>786</v>
      </c>
      <c r="T29" s="34" t="s">
        <v>786</v>
      </c>
      <c r="U29" s="34" t="s">
        <v>792</v>
      </c>
      <c r="V29" s="34">
        <f t="shared" si="0"/>
        <v>96.77</v>
      </c>
      <c r="W29" s="35">
        <f t="shared" si="1"/>
        <v>96.77</v>
      </c>
    </row>
    <row r="30" spans="2:27" ht="56.25" customHeight="1" x14ac:dyDescent="0.2">
      <c r="B30" s="235" t="s">
        <v>804</v>
      </c>
      <c r="C30" s="236"/>
      <c r="D30" s="236"/>
      <c r="E30" s="236"/>
      <c r="F30" s="236"/>
      <c r="G30" s="236"/>
      <c r="H30" s="236"/>
      <c r="I30" s="236"/>
      <c r="J30" s="236"/>
      <c r="K30" s="236"/>
      <c r="L30" s="236"/>
      <c r="M30" s="237" t="s">
        <v>799</v>
      </c>
      <c r="N30" s="237"/>
      <c r="O30" s="237" t="s">
        <v>52</v>
      </c>
      <c r="P30" s="237"/>
      <c r="Q30" s="238" t="s">
        <v>53</v>
      </c>
      <c r="R30" s="238"/>
      <c r="S30" s="34" t="s">
        <v>378</v>
      </c>
      <c r="T30" s="34" t="s">
        <v>378</v>
      </c>
      <c r="U30" s="34" t="s">
        <v>96</v>
      </c>
      <c r="V30" s="34">
        <f t="shared" si="0"/>
        <v>66.569999999999993</v>
      </c>
      <c r="W30" s="35">
        <f t="shared" si="1"/>
        <v>66.569999999999993</v>
      </c>
    </row>
    <row r="31" spans="2:27" ht="56.25" customHeight="1" x14ac:dyDescent="0.2">
      <c r="B31" s="235" t="s">
        <v>803</v>
      </c>
      <c r="C31" s="236"/>
      <c r="D31" s="236"/>
      <c r="E31" s="236"/>
      <c r="F31" s="236"/>
      <c r="G31" s="236"/>
      <c r="H31" s="236"/>
      <c r="I31" s="236"/>
      <c r="J31" s="236"/>
      <c r="K31" s="236"/>
      <c r="L31" s="236"/>
      <c r="M31" s="237" t="s">
        <v>799</v>
      </c>
      <c r="N31" s="237"/>
      <c r="O31" s="237" t="s">
        <v>52</v>
      </c>
      <c r="P31" s="237"/>
      <c r="Q31" s="238" t="s">
        <v>53</v>
      </c>
      <c r="R31" s="238"/>
      <c r="S31" s="34" t="s">
        <v>802</v>
      </c>
      <c r="T31" s="34" t="s">
        <v>802</v>
      </c>
      <c r="U31" s="34" t="s">
        <v>801</v>
      </c>
      <c r="V31" s="34">
        <f t="shared" si="0"/>
        <v>20.67</v>
      </c>
      <c r="W31" s="35">
        <f t="shared" si="1"/>
        <v>20.67</v>
      </c>
    </row>
    <row r="32" spans="2:27" ht="56.25" customHeight="1" x14ac:dyDescent="0.2">
      <c r="B32" s="235" t="s">
        <v>800</v>
      </c>
      <c r="C32" s="236"/>
      <c r="D32" s="236"/>
      <c r="E32" s="236"/>
      <c r="F32" s="236"/>
      <c r="G32" s="236"/>
      <c r="H32" s="236"/>
      <c r="I32" s="236"/>
      <c r="J32" s="236"/>
      <c r="K32" s="236"/>
      <c r="L32" s="236"/>
      <c r="M32" s="237" t="s">
        <v>799</v>
      </c>
      <c r="N32" s="237"/>
      <c r="O32" s="237" t="s">
        <v>52</v>
      </c>
      <c r="P32" s="237"/>
      <c r="Q32" s="238" t="s">
        <v>393</v>
      </c>
      <c r="R32" s="238"/>
      <c r="S32" s="34" t="s">
        <v>470</v>
      </c>
      <c r="T32" s="34" t="s">
        <v>470</v>
      </c>
      <c r="U32" s="34" t="s">
        <v>798</v>
      </c>
      <c r="V32" s="34">
        <f t="shared" si="0"/>
        <v>103</v>
      </c>
      <c r="W32" s="35">
        <f t="shared" si="1"/>
        <v>103</v>
      </c>
    </row>
    <row r="33" spans="2:25" ht="56.25" customHeight="1" x14ac:dyDescent="0.2">
      <c r="B33" s="235" t="s">
        <v>797</v>
      </c>
      <c r="C33" s="236"/>
      <c r="D33" s="236"/>
      <c r="E33" s="236"/>
      <c r="F33" s="236"/>
      <c r="G33" s="236"/>
      <c r="H33" s="236"/>
      <c r="I33" s="236"/>
      <c r="J33" s="236"/>
      <c r="K33" s="236"/>
      <c r="L33" s="236"/>
      <c r="M33" s="237" t="s">
        <v>796</v>
      </c>
      <c r="N33" s="237"/>
      <c r="O33" s="237" t="s">
        <v>52</v>
      </c>
      <c r="P33" s="237"/>
      <c r="Q33" s="238" t="s">
        <v>53</v>
      </c>
      <c r="R33" s="238"/>
      <c r="S33" s="34" t="s">
        <v>795</v>
      </c>
      <c r="T33" s="34" t="s">
        <v>374</v>
      </c>
      <c r="U33" s="34" t="s">
        <v>794</v>
      </c>
      <c r="V33" s="34">
        <f t="shared" si="0"/>
        <v>178.11</v>
      </c>
      <c r="W33" s="35">
        <f t="shared" si="1"/>
        <v>50.89</v>
      </c>
    </row>
    <row r="34" spans="2:25" ht="56.25" customHeight="1" x14ac:dyDescent="0.2">
      <c r="B34" s="235" t="s">
        <v>793</v>
      </c>
      <c r="C34" s="236"/>
      <c r="D34" s="236"/>
      <c r="E34" s="236"/>
      <c r="F34" s="236"/>
      <c r="G34" s="236"/>
      <c r="H34" s="236"/>
      <c r="I34" s="236"/>
      <c r="J34" s="236"/>
      <c r="K34" s="236"/>
      <c r="L34" s="236"/>
      <c r="M34" s="237" t="s">
        <v>687</v>
      </c>
      <c r="N34" s="237"/>
      <c r="O34" s="237" t="s">
        <v>52</v>
      </c>
      <c r="P34" s="237"/>
      <c r="Q34" s="238" t="s">
        <v>53</v>
      </c>
      <c r="R34" s="238"/>
      <c r="S34" s="34" t="s">
        <v>792</v>
      </c>
      <c r="T34" s="34" t="s">
        <v>792</v>
      </c>
      <c r="U34" s="34" t="s">
        <v>791</v>
      </c>
      <c r="V34" s="34">
        <f t="shared" si="0"/>
        <v>85.33</v>
      </c>
      <c r="W34" s="35">
        <f t="shared" si="1"/>
        <v>85.33</v>
      </c>
    </row>
    <row r="35" spans="2:25" ht="56.25" customHeight="1" x14ac:dyDescent="0.2">
      <c r="B35" s="235" t="s">
        <v>790</v>
      </c>
      <c r="C35" s="236"/>
      <c r="D35" s="236"/>
      <c r="E35" s="236"/>
      <c r="F35" s="236"/>
      <c r="G35" s="236"/>
      <c r="H35" s="236"/>
      <c r="I35" s="236"/>
      <c r="J35" s="236"/>
      <c r="K35" s="236"/>
      <c r="L35" s="236"/>
      <c r="M35" s="237" t="s">
        <v>687</v>
      </c>
      <c r="N35" s="237"/>
      <c r="O35" s="237" t="s">
        <v>52</v>
      </c>
      <c r="P35" s="237"/>
      <c r="Q35" s="238" t="s">
        <v>53</v>
      </c>
      <c r="R35" s="238"/>
      <c r="S35" s="34" t="s">
        <v>789</v>
      </c>
      <c r="T35" s="34" t="s">
        <v>789</v>
      </c>
      <c r="U35" s="34" t="s">
        <v>788</v>
      </c>
      <c r="V35" s="34">
        <f t="shared" si="0"/>
        <v>95.63</v>
      </c>
      <c r="W35" s="35">
        <f t="shared" si="1"/>
        <v>95.63</v>
      </c>
    </row>
    <row r="36" spans="2:25" ht="56.25" customHeight="1" x14ac:dyDescent="0.2">
      <c r="B36" s="235" t="s">
        <v>787</v>
      </c>
      <c r="C36" s="236"/>
      <c r="D36" s="236"/>
      <c r="E36" s="236"/>
      <c r="F36" s="236"/>
      <c r="G36" s="236"/>
      <c r="H36" s="236"/>
      <c r="I36" s="236"/>
      <c r="J36" s="236"/>
      <c r="K36" s="236"/>
      <c r="L36" s="236"/>
      <c r="M36" s="237" t="s">
        <v>687</v>
      </c>
      <c r="N36" s="237"/>
      <c r="O36" s="237" t="s">
        <v>52</v>
      </c>
      <c r="P36" s="237"/>
      <c r="Q36" s="238" t="s">
        <v>53</v>
      </c>
      <c r="R36" s="238"/>
      <c r="S36" s="34" t="s">
        <v>786</v>
      </c>
      <c r="T36" s="34" t="s">
        <v>786</v>
      </c>
      <c r="U36" s="34" t="s">
        <v>785</v>
      </c>
      <c r="V36" s="34">
        <f t="shared" si="0"/>
        <v>103.23</v>
      </c>
      <c r="W36" s="35">
        <f t="shared" si="1"/>
        <v>103.23</v>
      </c>
    </row>
    <row r="37" spans="2:25" ht="56.25" customHeight="1" x14ac:dyDescent="0.2">
      <c r="B37" s="235" t="s">
        <v>784</v>
      </c>
      <c r="C37" s="236"/>
      <c r="D37" s="236"/>
      <c r="E37" s="236"/>
      <c r="F37" s="236"/>
      <c r="G37" s="236"/>
      <c r="H37" s="236"/>
      <c r="I37" s="236"/>
      <c r="J37" s="236"/>
      <c r="K37" s="236"/>
      <c r="L37" s="236"/>
      <c r="M37" s="237" t="s">
        <v>687</v>
      </c>
      <c r="N37" s="237"/>
      <c r="O37" s="237" t="s">
        <v>52</v>
      </c>
      <c r="P37" s="237"/>
      <c r="Q37" s="238" t="s">
        <v>53</v>
      </c>
      <c r="R37" s="238"/>
      <c r="S37" s="34" t="s">
        <v>783</v>
      </c>
      <c r="T37" s="34" t="s">
        <v>783</v>
      </c>
      <c r="U37" s="34" t="s">
        <v>390</v>
      </c>
      <c r="V37" s="34">
        <f t="shared" si="0"/>
        <v>104.12</v>
      </c>
      <c r="W37" s="35">
        <f t="shared" si="1"/>
        <v>104.12</v>
      </c>
    </row>
    <row r="38" spans="2:25" ht="56.25" customHeight="1" x14ac:dyDescent="0.2">
      <c r="B38" s="235" t="s">
        <v>782</v>
      </c>
      <c r="C38" s="236"/>
      <c r="D38" s="236"/>
      <c r="E38" s="236"/>
      <c r="F38" s="236"/>
      <c r="G38" s="236"/>
      <c r="H38" s="236"/>
      <c r="I38" s="236"/>
      <c r="J38" s="236"/>
      <c r="K38" s="236"/>
      <c r="L38" s="236"/>
      <c r="M38" s="237" t="s">
        <v>687</v>
      </c>
      <c r="N38" s="237"/>
      <c r="O38" s="237" t="s">
        <v>52</v>
      </c>
      <c r="P38" s="237"/>
      <c r="Q38" s="238" t="s">
        <v>53</v>
      </c>
      <c r="R38" s="238"/>
      <c r="S38" s="34" t="s">
        <v>781</v>
      </c>
      <c r="T38" s="34" t="s">
        <v>781</v>
      </c>
      <c r="U38" s="34" t="s">
        <v>692</v>
      </c>
      <c r="V38" s="34">
        <f t="shared" si="0"/>
        <v>332.12</v>
      </c>
      <c r="W38" s="35">
        <f t="shared" si="1"/>
        <v>332.12</v>
      </c>
    </row>
    <row r="39" spans="2:25" ht="56.25" customHeight="1" x14ac:dyDescent="0.2">
      <c r="B39" s="235" t="s">
        <v>780</v>
      </c>
      <c r="C39" s="236"/>
      <c r="D39" s="236"/>
      <c r="E39" s="236"/>
      <c r="F39" s="236"/>
      <c r="G39" s="236"/>
      <c r="H39" s="236"/>
      <c r="I39" s="236"/>
      <c r="J39" s="236"/>
      <c r="K39" s="236"/>
      <c r="L39" s="236"/>
      <c r="M39" s="237" t="s">
        <v>687</v>
      </c>
      <c r="N39" s="237"/>
      <c r="O39" s="237" t="s">
        <v>52</v>
      </c>
      <c r="P39" s="237"/>
      <c r="Q39" s="238" t="s">
        <v>53</v>
      </c>
      <c r="R39" s="238"/>
      <c r="S39" s="34" t="s">
        <v>779</v>
      </c>
      <c r="T39" s="34" t="s">
        <v>779</v>
      </c>
      <c r="U39" s="34" t="s">
        <v>778</v>
      </c>
      <c r="V39" s="34">
        <f t="shared" si="0"/>
        <v>105.33</v>
      </c>
      <c r="W39" s="35">
        <f t="shared" si="1"/>
        <v>105.33</v>
      </c>
    </row>
    <row r="40" spans="2:25" ht="56.25" customHeight="1" x14ac:dyDescent="0.2">
      <c r="B40" s="235" t="s">
        <v>777</v>
      </c>
      <c r="C40" s="236"/>
      <c r="D40" s="236"/>
      <c r="E40" s="236"/>
      <c r="F40" s="236"/>
      <c r="G40" s="236"/>
      <c r="H40" s="236"/>
      <c r="I40" s="236"/>
      <c r="J40" s="236"/>
      <c r="K40" s="236"/>
      <c r="L40" s="236"/>
      <c r="M40" s="237" t="s">
        <v>725</v>
      </c>
      <c r="N40" s="237"/>
      <c r="O40" s="237" t="s">
        <v>52</v>
      </c>
      <c r="P40" s="237"/>
      <c r="Q40" s="238" t="s">
        <v>53</v>
      </c>
      <c r="R40" s="238"/>
      <c r="S40" s="34" t="s">
        <v>776</v>
      </c>
      <c r="T40" s="34" t="s">
        <v>776</v>
      </c>
      <c r="U40" s="34" t="s">
        <v>775</v>
      </c>
      <c r="V40" s="34">
        <f t="shared" si="0"/>
        <v>100.61</v>
      </c>
      <c r="W40" s="35">
        <f t="shared" si="1"/>
        <v>100.61</v>
      </c>
    </row>
    <row r="41" spans="2:25" ht="56.25" customHeight="1" thickBot="1" x14ac:dyDescent="0.25">
      <c r="B41" s="235" t="s">
        <v>774</v>
      </c>
      <c r="C41" s="236"/>
      <c r="D41" s="236"/>
      <c r="E41" s="236"/>
      <c r="F41" s="236"/>
      <c r="G41" s="236"/>
      <c r="H41" s="236"/>
      <c r="I41" s="236"/>
      <c r="J41" s="236"/>
      <c r="K41" s="236"/>
      <c r="L41" s="236"/>
      <c r="M41" s="237" t="s">
        <v>725</v>
      </c>
      <c r="N41" s="237"/>
      <c r="O41" s="237" t="s">
        <v>52</v>
      </c>
      <c r="P41" s="237"/>
      <c r="Q41" s="238" t="s">
        <v>53</v>
      </c>
      <c r="R41" s="238"/>
      <c r="S41" s="34" t="s">
        <v>773</v>
      </c>
      <c r="T41" s="34" t="s">
        <v>773</v>
      </c>
      <c r="U41" s="34" t="s">
        <v>772</v>
      </c>
      <c r="V41" s="34">
        <f t="shared" si="0"/>
        <v>123.08</v>
      </c>
      <c r="W41" s="35">
        <f t="shared" si="1"/>
        <v>123.08</v>
      </c>
    </row>
    <row r="42" spans="2:25" ht="21.75" customHeight="1" thickTop="1" thickBot="1" x14ac:dyDescent="0.25">
      <c r="B42" s="11" t="s">
        <v>64</v>
      </c>
      <c r="C42" s="12"/>
      <c r="D42" s="12"/>
      <c r="E42" s="12"/>
      <c r="F42" s="12"/>
      <c r="G42" s="12"/>
      <c r="H42" s="13"/>
      <c r="I42" s="13"/>
      <c r="J42" s="13"/>
      <c r="K42" s="13"/>
      <c r="L42" s="13"/>
      <c r="M42" s="13"/>
      <c r="N42" s="13"/>
      <c r="O42" s="13"/>
      <c r="P42" s="13"/>
      <c r="Q42" s="13"/>
      <c r="R42" s="13"/>
      <c r="S42" s="13"/>
      <c r="T42" s="13"/>
      <c r="U42" s="13"/>
      <c r="V42" s="13"/>
      <c r="W42" s="14"/>
      <c r="X42" s="36"/>
    </row>
    <row r="43" spans="2:25" ht="29.25" customHeight="1" thickTop="1" thickBot="1" x14ac:dyDescent="0.25">
      <c r="B43" s="222" t="s">
        <v>2346</v>
      </c>
      <c r="C43" s="223"/>
      <c r="D43" s="223"/>
      <c r="E43" s="223"/>
      <c r="F43" s="223"/>
      <c r="G43" s="223"/>
      <c r="H43" s="223"/>
      <c r="I43" s="223"/>
      <c r="J43" s="223"/>
      <c r="K43" s="223"/>
      <c r="L43" s="223"/>
      <c r="M43" s="223"/>
      <c r="N43" s="223"/>
      <c r="O43" s="223"/>
      <c r="P43" s="223"/>
      <c r="Q43" s="224"/>
      <c r="R43" s="37" t="s">
        <v>45</v>
      </c>
      <c r="S43" s="228" t="s">
        <v>46</v>
      </c>
      <c r="T43" s="228"/>
      <c r="U43" s="38" t="s">
        <v>65</v>
      </c>
      <c r="V43" s="229" t="s">
        <v>66</v>
      </c>
      <c r="W43" s="230"/>
    </row>
    <row r="44" spans="2:25" ht="30.75" customHeight="1" thickBot="1" x14ac:dyDescent="0.25">
      <c r="B44" s="225"/>
      <c r="C44" s="226"/>
      <c r="D44" s="226"/>
      <c r="E44" s="226"/>
      <c r="F44" s="226"/>
      <c r="G44" s="226"/>
      <c r="H44" s="226"/>
      <c r="I44" s="226"/>
      <c r="J44" s="226"/>
      <c r="K44" s="226"/>
      <c r="L44" s="226"/>
      <c r="M44" s="226"/>
      <c r="N44" s="226"/>
      <c r="O44" s="226"/>
      <c r="P44" s="226"/>
      <c r="Q44" s="227"/>
      <c r="R44" s="39" t="s">
        <v>67</v>
      </c>
      <c r="S44" s="39" t="s">
        <v>67</v>
      </c>
      <c r="T44" s="39" t="s">
        <v>52</v>
      </c>
      <c r="U44" s="39" t="s">
        <v>67</v>
      </c>
      <c r="V44" s="39" t="s">
        <v>68</v>
      </c>
      <c r="W44" s="32" t="s">
        <v>69</v>
      </c>
      <c r="Y44" s="36"/>
    </row>
    <row r="45" spans="2:25" ht="23.25" customHeight="1" thickBot="1" x14ac:dyDescent="0.25">
      <c r="B45" s="231" t="s">
        <v>70</v>
      </c>
      <c r="C45" s="232"/>
      <c r="D45" s="232"/>
      <c r="E45" s="40" t="s">
        <v>770</v>
      </c>
      <c r="F45" s="40"/>
      <c r="G45" s="40"/>
      <c r="H45" s="41"/>
      <c r="I45" s="41"/>
      <c r="J45" s="41"/>
      <c r="K45" s="41"/>
      <c r="L45" s="41"/>
      <c r="M45" s="41"/>
      <c r="N45" s="41"/>
      <c r="O45" s="41"/>
      <c r="P45" s="42"/>
      <c r="Q45" s="42"/>
      <c r="R45" s="43" t="s">
        <v>771</v>
      </c>
      <c r="S45" s="44" t="s">
        <v>11</v>
      </c>
      <c r="T45" s="42"/>
      <c r="U45" s="44" t="s">
        <v>768</v>
      </c>
      <c r="V45" s="42"/>
      <c r="W45" s="45">
        <f t="shared" ref="W45:W56" si="2">+IF(ISERR(U45/R45*100),"N/A",ROUND(U45/R45*100,2))</f>
        <v>105.19</v>
      </c>
    </row>
    <row r="46" spans="2:25" ht="26.25" customHeight="1" x14ac:dyDescent="0.2">
      <c r="B46" s="233" t="s">
        <v>74</v>
      </c>
      <c r="C46" s="234"/>
      <c r="D46" s="234"/>
      <c r="E46" s="46" t="s">
        <v>770</v>
      </c>
      <c r="F46" s="46"/>
      <c r="G46" s="46"/>
      <c r="H46" s="47"/>
      <c r="I46" s="47"/>
      <c r="J46" s="47"/>
      <c r="K46" s="47"/>
      <c r="L46" s="47"/>
      <c r="M46" s="47"/>
      <c r="N46" s="47"/>
      <c r="O46" s="47"/>
      <c r="P46" s="48"/>
      <c r="Q46" s="48"/>
      <c r="R46" s="49" t="s">
        <v>769</v>
      </c>
      <c r="S46" s="50" t="s">
        <v>769</v>
      </c>
      <c r="T46" s="51">
        <f>+IF(ISERR(S46/R46*100),"N/A",ROUND(S46/R46*100,2))</f>
        <v>100</v>
      </c>
      <c r="U46" s="50" t="s">
        <v>768</v>
      </c>
      <c r="V46" s="51">
        <f>+IF(ISERR(U46/S46*100),"N/A",ROUND(U46/S46*100,2))</f>
        <v>99.87</v>
      </c>
      <c r="W46" s="52">
        <f t="shared" si="2"/>
        <v>99.87</v>
      </c>
    </row>
    <row r="47" spans="2:25" ht="23.25" customHeight="1" thickBot="1" x14ac:dyDescent="0.25">
      <c r="B47" s="231" t="s">
        <v>70</v>
      </c>
      <c r="C47" s="232"/>
      <c r="D47" s="232"/>
      <c r="E47" s="40" t="s">
        <v>721</v>
      </c>
      <c r="F47" s="40"/>
      <c r="G47" s="40"/>
      <c r="H47" s="41"/>
      <c r="I47" s="41"/>
      <c r="J47" s="41"/>
      <c r="K47" s="41"/>
      <c r="L47" s="41"/>
      <c r="M47" s="41"/>
      <c r="N47" s="41"/>
      <c r="O47" s="41"/>
      <c r="P47" s="42"/>
      <c r="Q47" s="42"/>
      <c r="R47" s="43" t="s">
        <v>767</v>
      </c>
      <c r="S47" s="44" t="s">
        <v>11</v>
      </c>
      <c r="T47" s="42"/>
      <c r="U47" s="44" t="s">
        <v>765</v>
      </c>
      <c r="V47" s="42"/>
      <c r="W47" s="45">
        <f t="shared" si="2"/>
        <v>143.44999999999999</v>
      </c>
    </row>
    <row r="48" spans="2:25" ht="26.25" customHeight="1" x14ac:dyDescent="0.2">
      <c r="B48" s="233" t="s">
        <v>74</v>
      </c>
      <c r="C48" s="234"/>
      <c r="D48" s="234"/>
      <c r="E48" s="46" t="s">
        <v>721</v>
      </c>
      <c r="F48" s="46"/>
      <c r="G48" s="46"/>
      <c r="H48" s="47"/>
      <c r="I48" s="47"/>
      <c r="J48" s="47"/>
      <c r="K48" s="47"/>
      <c r="L48" s="47"/>
      <c r="M48" s="47"/>
      <c r="N48" s="47"/>
      <c r="O48" s="47"/>
      <c r="P48" s="48"/>
      <c r="Q48" s="48"/>
      <c r="R48" s="49" t="s">
        <v>766</v>
      </c>
      <c r="S48" s="50" t="s">
        <v>766</v>
      </c>
      <c r="T48" s="51">
        <f>+IF(ISERR(S48/R48*100),"N/A",ROUND(S48/R48*100,2))</f>
        <v>100</v>
      </c>
      <c r="U48" s="50" t="s">
        <v>765</v>
      </c>
      <c r="V48" s="51">
        <f>+IF(ISERR(U48/S48*100),"N/A",ROUND(U48/S48*100,2))</f>
        <v>99.99</v>
      </c>
      <c r="W48" s="52">
        <f t="shared" si="2"/>
        <v>99.99</v>
      </c>
    </row>
    <row r="49" spans="2:23" ht="23.25" customHeight="1" thickBot="1" x14ac:dyDescent="0.25">
      <c r="B49" s="231" t="s">
        <v>70</v>
      </c>
      <c r="C49" s="232"/>
      <c r="D49" s="232"/>
      <c r="E49" s="40" t="s">
        <v>763</v>
      </c>
      <c r="F49" s="40"/>
      <c r="G49" s="40"/>
      <c r="H49" s="41"/>
      <c r="I49" s="41"/>
      <c r="J49" s="41"/>
      <c r="K49" s="41"/>
      <c r="L49" s="41"/>
      <c r="M49" s="41"/>
      <c r="N49" s="41"/>
      <c r="O49" s="41"/>
      <c r="P49" s="42"/>
      <c r="Q49" s="42"/>
      <c r="R49" s="43" t="s">
        <v>764</v>
      </c>
      <c r="S49" s="44" t="s">
        <v>11</v>
      </c>
      <c r="T49" s="42"/>
      <c r="U49" s="44" t="s">
        <v>761</v>
      </c>
      <c r="V49" s="42"/>
      <c r="W49" s="45">
        <f t="shared" si="2"/>
        <v>111.61</v>
      </c>
    </row>
    <row r="50" spans="2:23" ht="26.25" customHeight="1" x14ac:dyDescent="0.2">
      <c r="B50" s="233" t="s">
        <v>74</v>
      </c>
      <c r="C50" s="234"/>
      <c r="D50" s="234"/>
      <c r="E50" s="46" t="s">
        <v>763</v>
      </c>
      <c r="F50" s="46"/>
      <c r="G50" s="46"/>
      <c r="H50" s="47"/>
      <c r="I50" s="47"/>
      <c r="J50" s="47"/>
      <c r="K50" s="47"/>
      <c r="L50" s="47"/>
      <c r="M50" s="47"/>
      <c r="N50" s="47"/>
      <c r="O50" s="47"/>
      <c r="P50" s="48"/>
      <c r="Q50" s="48"/>
      <c r="R50" s="49" t="s">
        <v>762</v>
      </c>
      <c r="S50" s="50" t="s">
        <v>762</v>
      </c>
      <c r="T50" s="51">
        <f>+IF(ISERR(S50/R50*100),"N/A",ROUND(S50/R50*100,2))</f>
        <v>100</v>
      </c>
      <c r="U50" s="50" t="s">
        <v>761</v>
      </c>
      <c r="V50" s="51">
        <f>+IF(ISERR(U50/S50*100),"N/A",ROUND(U50/S50*100,2))</f>
        <v>99.54</v>
      </c>
      <c r="W50" s="52">
        <f t="shared" si="2"/>
        <v>99.54</v>
      </c>
    </row>
    <row r="51" spans="2:23" ht="23.25" customHeight="1" thickBot="1" x14ac:dyDescent="0.25">
      <c r="B51" s="231" t="s">
        <v>70</v>
      </c>
      <c r="C51" s="232"/>
      <c r="D51" s="232"/>
      <c r="E51" s="40" t="s">
        <v>759</v>
      </c>
      <c r="F51" s="40"/>
      <c r="G51" s="40"/>
      <c r="H51" s="41"/>
      <c r="I51" s="41"/>
      <c r="J51" s="41"/>
      <c r="K51" s="41"/>
      <c r="L51" s="41"/>
      <c r="M51" s="41"/>
      <c r="N51" s="41"/>
      <c r="O51" s="41"/>
      <c r="P51" s="42"/>
      <c r="Q51" s="42"/>
      <c r="R51" s="43" t="s">
        <v>760</v>
      </c>
      <c r="S51" s="44" t="s">
        <v>11</v>
      </c>
      <c r="T51" s="42"/>
      <c r="U51" s="44" t="s">
        <v>757</v>
      </c>
      <c r="V51" s="42"/>
      <c r="W51" s="45">
        <f t="shared" si="2"/>
        <v>110.29</v>
      </c>
    </row>
    <row r="52" spans="2:23" ht="26.25" customHeight="1" x14ac:dyDescent="0.2">
      <c r="B52" s="233" t="s">
        <v>74</v>
      </c>
      <c r="C52" s="234"/>
      <c r="D52" s="234"/>
      <c r="E52" s="46" t="s">
        <v>759</v>
      </c>
      <c r="F52" s="46"/>
      <c r="G52" s="46"/>
      <c r="H52" s="47"/>
      <c r="I52" s="47"/>
      <c r="J52" s="47"/>
      <c r="K52" s="47"/>
      <c r="L52" s="47"/>
      <c r="M52" s="47"/>
      <c r="N52" s="47"/>
      <c r="O52" s="47"/>
      <c r="P52" s="48"/>
      <c r="Q52" s="48"/>
      <c r="R52" s="49" t="s">
        <v>758</v>
      </c>
      <c r="S52" s="50" t="s">
        <v>758</v>
      </c>
      <c r="T52" s="51">
        <f>+IF(ISERR(S52/R52*100),"N/A",ROUND(S52/R52*100,2))</f>
        <v>100</v>
      </c>
      <c r="U52" s="50" t="s">
        <v>757</v>
      </c>
      <c r="V52" s="51">
        <f>+IF(ISERR(U52/S52*100),"N/A",ROUND(U52/S52*100,2))</f>
        <v>99.92</v>
      </c>
      <c r="W52" s="52">
        <f t="shared" si="2"/>
        <v>99.92</v>
      </c>
    </row>
    <row r="53" spans="2:23" ht="23.25" customHeight="1" thickBot="1" x14ac:dyDescent="0.25">
      <c r="B53" s="231" t="s">
        <v>70</v>
      </c>
      <c r="C53" s="232"/>
      <c r="D53" s="232"/>
      <c r="E53" s="40" t="s">
        <v>673</v>
      </c>
      <c r="F53" s="40"/>
      <c r="G53" s="40"/>
      <c r="H53" s="41"/>
      <c r="I53" s="41"/>
      <c r="J53" s="41"/>
      <c r="K53" s="41"/>
      <c r="L53" s="41"/>
      <c r="M53" s="41"/>
      <c r="N53" s="41"/>
      <c r="O53" s="41"/>
      <c r="P53" s="42"/>
      <c r="Q53" s="42"/>
      <c r="R53" s="43" t="s">
        <v>756</v>
      </c>
      <c r="S53" s="44" t="s">
        <v>11</v>
      </c>
      <c r="T53" s="42"/>
      <c r="U53" s="44" t="s">
        <v>755</v>
      </c>
      <c r="V53" s="42"/>
      <c r="W53" s="45">
        <f t="shared" si="2"/>
        <v>96.6</v>
      </c>
    </row>
    <row r="54" spans="2:23" ht="26.25" customHeight="1" x14ac:dyDescent="0.2">
      <c r="B54" s="233" t="s">
        <v>74</v>
      </c>
      <c r="C54" s="234"/>
      <c r="D54" s="234"/>
      <c r="E54" s="46" t="s">
        <v>673</v>
      </c>
      <c r="F54" s="46"/>
      <c r="G54" s="46"/>
      <c r="H54" s="47"/>
      <c r="I54" s="47"/>
      <c r="J54" s="47"/>
      <c r="K54" s="47"/>
      <c r="L54" s="47"/>
      <c r="M54" s="47"/>
      <c r="N54" s="47"/>
      <c r="O54" s="47"/>
      <c r="P54" s="48"/>
      <c r="Q54" s="48"/>
      <c r="R54" s="49" t="s">
        <v>755</v>
      </c>
      <c r="S54" s="50" t="s">
        <v>755</v>
      </c>
      <c r="T54" s="51">
        <f>+IF(ISERR(S54/R54*100),"N/A",ROUND(S54/R54*100,2))</f>
        <v>100</v>
      </c>
      <c r="U54" s="50" t="s">
        <v>755</v>
      </c>
      <c r="V54" s="51">
        <f>+IF(ISERR(U54/S54*100),"N/A",ROUND(U54/S54*100,2))</f>
        <v>100</v>
      </c>
      <c r="W54" s="52">
        <f t="shared" si="2"/>
        <v>100</v>
      </c>
    </row>
    <row r="55" spans="2:23" ht="23.25" customHeight="1" thickBot="1" x14ac:dyDescent="0.25">
      <c r="B55" s="231" t="s">
        <v>70</v>
      </c>
      <c r="C55" s="232"/>
      <c r="D55" s="232"/>
      <c r="E55" s="40" t="s">
        <v>716</v>
      </c>
      <c r="F55" s="40"/>
      <c r="G55" s="40"/>
      <c r="H55" s="41"/>
      <c r="I55" s="41"/>
      <c r="J55" s="41"/>
      <c r="K55" s="41"/>
      <c r="L55" s="41"/>
      <c r="M55" s="41"/>
      <c r="N55" s="41"/>
      <c r="O55" s="41"/>
      <c r="P55" s="42"/>
      <c r="Q55" s="42"/>
      <c r="R55" s="43" t="s">
        <v>754</v>
      </c>
      <c r="S55" s="44" t="s">
        <v>11</v>
      </c>
      <c r="T55" s="42"/>
      <c r="U55" s="44" t="s">
        <v>752</v>
      </c>
      <c r="V55" s="42"/>
      <c r="W55" s="45">
        <f t="shared" si="2"/>
        <v>72.36</v>
      </c>
    </row>
    <row r="56" spans="2:23" ht="26.25" customHeight="1" thickBot="1" x14ac:dyDescent="0.25">
      <c r="B56" s="233" t="s">
        <v>74</v>
      </c>
      <c r="C56" s="234"/>
      <c r="D56" s="234"/>
      <c r="E56" s="46" t="s">
        <v>716</v>
      </c>
      <c r="F56" s="46"/>
      <c r="G56" s="46"/>
      <c r="H56" s="47"/>
      <c r="I56" s="47"/>
      <c r="J56" s="47"/>
      <c r="K56" s="47"/>
      <c r="L56" s="47"/>
      <c r="M56" s="47"/>
      <c r="N56" s="47"/>
      <c r="O56" s="47"/>
      <c r="P56" s="48"/>
      <c r="Q56" s="48"/>
      <c r="R56" s="49" t="s">
        <v>753</v>
      </c>
      <c r="S56" s="50" t="s">
        <v>753</v>
      </c>
      <c r="T56" s="51">
        <f>+IF(ISERR(S56/R56*100),"N/A",ROUND(S56/R56*100,2))</f>
        <v>100</v>
      </c>
      <c r="U56" s="50" t="s">
        <v>752</v>
      </c>
      <c r="V56" s="51">
        <f>+IF(ISERR(U56/S56*100),"N/A",ROUND(U56/S56*100,2))</f>
        <v>92.1</v>
      </c>
      <c r="W56" s="52">
        <f t="shared" si="2"/>
        <v>92.1</v>
      </c>
    </row>
    <row r="57" spans="2:23" ht="22.5" customHeight="1" thickTop="1" thickBot="1" x14ac:dyDescent="0.25">
      <c r="B57" s="11" t="s">
        <v>80</v>
      </c>
      <c r="C57" s="12"/>
      <c r="D57" s="12"/>
      <c r="E57" s="12"/>
      <c r="F57" s="12"/>
      <c r="G57" s="12"/>
      <c r="H57" s="13"/>
      <c r="I57" s="13"/>
      <c r="J57" s="13"/>
      <c r="K57" s="13"/>
      <c r="L57" s="13"/>
      <c r="M57" s="13"/>
      <c r="N57" s="13"/>
      <c r="O57" s="13"/>
      <c r="P57" s="13"/>
      <c r="Q57" s="13"/>
      <c r="R57" s="13"/>
      <c r="S57" s="13"/>
      <c r="T57" s="13"/>
      <c r="U57" s="13"/>
      <c r="V57" s="13"/>
      <c r="W57" s="14"/>
    </row>
    <row r="58" spans="2:23" ht="37.5" customHeight="1" thickTop="1" x14ac:dyDescent="0.2">
      <c r="B58" s="213" t="s">
        <v>751</v>
      </c>
      <c r="C58" s="214"/>
      <c r="D58" s="214"/>
      <c r="E58" s="214"/>
      <c r="F58" s="214"/>
      <c r="G58" s="214"/>
      <c r="H58" s="214"/>
      <c r="I58" s="214"/>
      <c r="J58" s="214"/>
      <c r="K58" s="214"/>
      <c r="L58" s="214"/>
      <c r="M58" s="214"/>
      <c r="N58" s="214"/>
      <c r="O58" s="214"/>
      <c r="P58" s="214"/>
      <c r="Q58" s="214"/>
      <c r="R58" s="214"/>
      <c r="S58" s="214"/>
      <c r="T58" s="214"/>
      <c r="U58" s="214"/>
      <c r="V58" s="214"/>
      <c r="W58" s="215"/>
    </row>
    <row r="59" spans="2:23" ht="255" customHeight="1" thickBot="1" x14ac:dyDescent="0.25">
      <c r="B59" s="216"/>
      <c r="C59" s="217"/>
      <c r="D59" s="217"/>
      <c r="E59" s="217"/>
      <c r="F59" s="217"/>
      <c r="G59" s="217"/>
      <c r="H59" s="217"/>
      <c r="I59" s="217"/>
      <c r="J59" s="217"/>
      <c r="K59" s="217"/>
      <c r="L59" s="217"/>
      <c r="M59" s="217"/>
      <c r="N59" s="217"/>
      <c r="O59" s="217"/>
      <c r="P59" s="217"/>
      <c r="Q59" s="217"/>
      <c r="R59" s="217"/>
      <c r="S59" s="217"/>
      <c r="T59" s="217"/>
      <c r="U59" s="217"/>
      <c r="V59" s="217"/>
      <c r="W59" s="218"/>
    </row>
    <row r="60" spans="2:23" ht="37.5" customHeight="1" thickTop="1" x14ac:dyDescent="0.2">
      <c r="B60" s="213" t="s">
        <v>750</v>
      </c>
      <c r="C60" s="214"/>
      <c r="D60" s="214"/>
      <c r="E60" s="214"/>
      <c r="F60" s="214"/>
      <c r="G60" s="214"/>
      <c r="H60" s="214"/>
      <c r="I60" s="214"/>
      <c r="J60" s="214"/>
      <c r="K60" s="214"/>
      <c r="L60" s="214"/>
      <c r="M60" s="214"/>
      <c r="N60" s="214"/>
      <c r="O60" s="214"/>
      <c r="P60" s="214"/>
      <c r="Q60" s="214"/>
      <c r="R60" s="214"/>
      <c r="S60" s="214"/>
      <c r="T60" s="214"/>
      <c r="U60" s="214"/>
      <c r="V60" s="214"/>
      <c r="W60" s="215"/>
    </row>
    <row r="61" spans="2:23" ht="246.75" customHeight="1" thickBot="1" x14ac:dyDescent="0.25">
      <c r="B61" s="216"/>
      <c r="C61" s="217"/>
      <c r="D61" s="217"/>
      <c r="E61" s="217"/>
      <c r="F61" s="217"/>
      <c r="G61" s="217"/>
      <c r="H61" s="217"/>
      <c r="I61" s="217"/>
      <c r="J61" s="217"/>
      <c r="K61" s="217"/>
      <c r="L61" s="217"/>
      <c r="M61" s="217"/>
      <c r="N61" s="217"/>
      <c r="O61" s="217"/>
      <c r="P61" s="217"/>
      <c r="Q61" s="217"/>
      <c r="R61" s="217"/>
      <c r="S61" s="217"/>
      <c r="T61" s="217"/>
      <c r="U61" s="217"/>
      <c r="V61" s="217"/>
      <c r="W61" s="218"/>
    </row>
    <row r="62" spans="2:23" ht="37.5" customHeight="1" thickTop="1" x14ac:dyDescent="0.2">
      <c r="B62" s="213" t="s">
        <v>749</v>
      </c>
      <c r="C62" s="214"/>
      <c r="D62" s="214"/>
      <c r="E62" s="214"/>
      <c r="F62" s="214"/>
      <c r="G62" s="214"/>
      <c r="H62" s="214"/>
      <c r="I62" s="214"/>
      <c r="J62" s="214"/>
      <c r="K62" s="214"/>
      <c r="L62" s="214"/>
      <c r="M62" s="214"/>
      <c r="N62" s="214"/>
      <c r="O62" s="214"/>
      <c r="P62" s="214"/>
      <c r="Q62" s="214"/>
      <c r="R62" s="214"/>
      <c r="S62" s="214"/>
      <c r="T62" s="214"/>
      <c r="U62" s="214"/>
      <c r="V62" s="214"/>
      <c r="W62" s="215"/>
    </row>
    <row r="63" spans="2:23" ht="229.5" customHeight="1" thickBot="1" x14ac:dyDescent="0.25">
      <c r="B63" s="219"/>
      <c r="C63" s="220"/>
      <c r="D63" s="220"/>
      <c r="E63" s="220"/>
      <c r="F63" s="220"/>
      <c r="G63" s="220"/>
      <c r="H63" s="220"/>
      <c r="I63" s="220"/>
      <c r="J63" s="220"/>
      <c r="K63" s="220"/>
      <c r="L63" s="220"/>
      <c r="M63" s="220"/>
      <c r="N63" s="220"/>
      <c r="O63" s="220"/>
      <c r="P63" s="220"/>
      <c r="Q63" s="220"/>
      <c r="R63" s="220"/>
      <c r="S63" s="220"/>
      <c r="T63" s="220"/>
      <c r="U63" s="220"/>
      <c r="V63" s="220"/>
      <c r="W63" s="221"/>
    </row>
  </sheetData>
  <mergeCells count="135">
    <mergeCell ref="B58:W59"/>
    <mergeCell ref="B60:W61"/>
    <mergeCell ref="B62:W63"/>
    <mergeCell ref="B50:D50"/>
    <mergeCell ref="B51:D51"/>
    <mergeCell ref="B52:D52"/>
    <mergeCell ref="B53:D53"/>
    <mergeCell ref="B54:D54"/>
    <mergeCell ref="B55:D55"/>
    <mergeCell ref="B43:Q44"/>
    <mergeCell ref="S43:T43"/>
    <mergeCell ref="V43:W43"/>
    <mergeCell ref="B45:D45"/>
    <mergeCell ref="B46:D46"/>
    <mergeCell ref="B47:D47"/>
    <mergeCell ref="B48:D48"/>
    <mergeCell ref="B49:D49"/>
    <mergeCell ref="B56:D56"/>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56" min="1" max="22" man="1"/>
    <brk id="61"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v>
      </c>
      <c r="D4" s="266" t="s">
        <v>5</v>
      </c>
      <c r="E4" s="266"/>
      <c r="F4" s="266"/>
      <c r="G4" s="266"/>
      <c r="H4" s="267"/>
      <c r="I4" s="18"/>
      <c r="J4" s="268" t="s">
        <v>6</v>
      </c>
      <c r="K4" s="266"/>
      <c r="L4" s="17" t="s">
        <v>7</v>
      </c>
      <c r="M4" s="269" t="s">
        <v>8</v>
      </c>
      <c r="N4" s="269"/>
      <c r="O4" s="269"/>
      <c r="P4" s="269"/>
      <c r="Q4" s="270"/>
      <c r="R4" s="19"/>
      <c r="S4" s="271" t="s">
        <v>9</v>
      </c>
      <c r="T4" s="272"/>
      <c r="U4" s="272"/>
      <c r="V4" s="259" t="s">
        <v>10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13</v>
      </c>
      <c r="D6" s="255" t="s">
        <v>14</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17</v>
      </c>
      <c r="D7" s="257" t="s">
        <v>18</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21</v>
      </c>
      <c r="K8" s="26" t="s">
        <v>22</v>
      </c>
      <c r="L8" s="26" t="s">
        <v>23</v>
      </c>
      <c r="M8" s="26" t="s">
        <v>24</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94.5" customHeight="1" thickTop="1" thickBot="1" x14ac:dyDescent="0.25">
      <c r="B10" s="27" t="s">
        <v>25</v>
      </c>
      <c r="C10" s="259" t="s">
        <v>26</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34</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51</v>
      </c>
      <c r="C21" s="236"/>
      <c r="D21" s="236"/>
      <c r="E21" s="236"/>
      <c r="F21" s="236"/>
      <c r="G21" s="236"/>
      <c r="H21" s="236"/>
      <c r="I21" s="236"/>
      <c r="J21" s="236"/>
      <c r="K21" s="236"/>
      <c r="L21" s="236"/>
      <c r="M21" s="237" t="s">
        <v>13</v>
      </c>
      <c r="N21" s="237"/>
      <c r="O21" s="237" t="s">
        <v>52</v>
      </c>
      <c r="P21" s="237"/>
      <c r="Q21" s="238" t="s">
        <v>53</v>
      </c>
      <c r="R21" s="238"/>
      <c r="S21" s="34" t="s">
        <v>54</v>
      </c>
      <c r="T21" s="34" t="s">
        <v>54</v>
      </c>
      <c r="U21" s="34" t="s">
        <v>54</v>
      </c>
      <c r="V21" s="34">
        <f t="shared" ref="V21:V27" si="0">+IF(ISERR(U21/T21*100),"N/A",ROUND(U21/T21*100,2))</f>
        <v>100</v>
      </c>
      <c r="W21" s="35">
        <f t="shared" ref="W21:W27" si="1">+IF(ISERR(U21/S21*100),"N/A",ROUND(U21/S21*100,2))</f>
        <v>100</v>
      </c>
    </row>
    <row r="22" spans="2:27" ht="56.25" customHeight="1" x14ac:dyDescent="0.2">
      <c r="B22" s="235" t="s">
        <v>55</v>
      </c>
      <c r="C22" s="236"/>
      <c r="D22" s="236"/>
      <c r="E22" s="236"/>
      <c r="F22" s="236"/>
      <c r="G22" s="236"/>
      <c r="H22" s="236"/>
      <c r="I22" s="236"/>
      <c r="J22" s="236"/>
      <c r="K22" s="236"/>
      <c r="L22" s="236"/>
      <c r="M22" s="237" t="s">
        <v>13</v>
      </c>
      <c r="N22" s="237"/>
      <c r="O22" s="237" t="s">
        <v>52</v>
      </c>
      <c r="P22" s="237"/>
      <c r="Q22" s="238" t="s">
        <v>53</v>
      </c>
      <c r="R22" s="238"/>
      <c r="S22" s="34" t="s">
        <v>54</v>
      </c>
      <c r="T22" s="34" t="s">
        <v>54</v>
      </c>
      <c r="U22" s="34" t="s">
        <v>54</v>
      </c>
      <c r="V22" s="34">
        <f t="shared" si="0"/>
        <v>100</v>
      </c>
      <c r="W22" s="35">
        <f t="shared" si="1"/>
        <v>100</v>
      </c>
    </row>
    <row r="23" spans="2:27" ht="56.25" customHeight="1" x14ac:dyDescent="0.2">
      <c r="B23" s="235" t="s">
        <v>56</v>
      </c>
      <c r="C23" s="236"/>
      <c r="D23" s="236"/>
      <c r="E23" s="236"/>
      <c r="F23" s="236"/>
      <c r="G23" s="236"/>
      <c r="H23" s="236"/>
      <c r="I23" s="236"/>
      <c r="J23" s="236"/>
      <c r="K23" s="236"/>
      <c r="L23" s="236"/>
      <c r="M23" s="237" t="s">
        <v>13</v>
      </c>
      <c r="N23" s="237"/>
      <c r="O23" s="237" t="s">
        <v>52</v>
      </c>
      <c r="P23" s="237"/>
      <c r="Q23" s="238" t="s">
        <v>53</v>
      </c>
      <c r="R23" s="238"/>
      <c r="S23" s="34" t="s">
        <v>54</v>
      </c>
      <c r="T23" s="34" t="s">
        <v>54</v>
      </c>
      <c r="U23" s="34" t="s">
        <v>54</v>
      </c>
      <c r="V23" s="34">
        <f t="shared" si="0"/>
        <v>100</v>
      </c>
      <c r="W23" s="35">
        <f t="shared" si="1"/>
        <v>100</v>
      </c>
    </row>
    <row r="24" spans="2:27" ht="56.25" customHeight="1" x14ac:dyDescent="0.2">
      <c r="B24" s="235" t="s">
        <v>57</v>
      </c>
      <c r="C24" s="236"/>
      <c r="D24" s="236"/>
      <c r="E24" s="236"/>
      <c r="F24" s="236"/>
      <c r="G24" s="236"/>
      <c r="H24" s="236"/>
      <c r="I24" s="236"/>
      <c r="J24" s="236"/>
      <c r="K24" s="236"/>
      <c r="L24" s="236"/>
      <c r="M24" s="237" t="s">
        <v>13</v>
      </c>
      <c r="N24" s="237"/>
      <c r="O24" s="237" t="s">
        <v>52</v>
      </c>
      <c r="P24" s="237"/>
      <c r="Q24" s="238" t="s">
        <v>53</v>
      </c>
      <c r="R24" s="238"/>
      <c r="S24" s="34" t="s">
        <v>54</v>
      </c>
      <c r="T24" s="34" t="s">
        <v>54</v>
      </c>
      <c r="U24" s="34" t="s">
        <v>54</v>
      </c>
      <c r="V24" s="34">
        <f t="shared" si="0"/>
        <v>100</v>
      </c>
      <c r="W24" s="35">
        <f t="shared" si="1"/>
        <v>100</v>
      </c>
    </row>
    <row r="25" spans="2:27" ht="56.25" customHeight="1" x14ac:dyDescent="0.2">
      <c r="B25" s="235" t="s">
        <v>58</v>
      </c>
      <c r="C25" s="236"/>
      <c r="D25" s="236"/>
      <c r="E25" s="236"/>
      <c r="F25" s="236"/>
      <c r="G25" s="236"/>
      <c r="H25" s="236"/>
      <c r="I25" s="236"/>
      <c r="J25" s="236"/>
      <c r="K25" s="236"/>
      <c r="L25" s="236"/>
      <c r="M25" s="237" t="s">
        <v>17</v>
      </c>
      <c r="N25" s="237"/>
      <c r="O25" s="237" t="s">
        <v>52</v>
      </c>
      <c r="P25" s="237"/>
      <c r="Q25" s="238" t="s">
        <v>53</v>
      </c>
      <c r="R25" s="238"/>
      <c r="S25" s="34" t="s">
        <v>59</v>
      </c>
      <c r="T25" s="34" t="s">
        <v>59</v>
      </c>
      <c r="U25" s="34" t="s">
        <v>60</v>
      </c>
      <c r="V25" s="34">
        <f t="shared" si="0"/>
        <v>170</v>
      </c>
      <c r="W25" s="35">
        <f t="shared" si="1"/>
        <v>170</v>
      </c>
    </row>
    <row r="26" spans="2:27" ht="56.25" customHeight="1" x14ac:dyDescent="0.2">
      <c r="B26" s="235" t="s">
        <v>61</v>
      </c>
      <c r="C26" s="236"/>
      <c r="D26" s="236"/>
      <c r="E26" s="236"/>
      <c r="F26" s="236"/>
      <c r="G26" s="236"/>
      <c r="H26" s="236"/>
      <c r="I26" s="236"/>
      <c r="J26" s="236"/>
      <c r="K26" s="236"/>
      <c r="L26" s="236"/>
      <c r="M26" s="237" t="s">
        <v>17</v>
      </c>
      <c r="N26" s="237"/>
      <c r="O26" s="237" t="s">
        <v>52</v>
      </c>
      <c r="P26" s="237"/>
      <c r="Q26" s="238" t="s">
        <v>53</v>
      </c>
      <c r="R26" s="238"/>
      <c r="S26" s="34" t="s">
        <v>54</v>
      </c>
      <c r="T26" s="34" t="s">
        <v>54</v>
      </c>
      <c r="U26" s="34" t="s">
        <v>54</v>
      </c>
      <c r="V26" s="34">
        <f t="shared" si="0"/>
        <v>100</v>
      </c>
      <c r="W26" s="35">
        <f t="shared" si="1"/>
        <v>100</v>
      </c>
    </row>
    <row r="27" spans="2:27" ht="56.25" customHeight="1" thickBot="1" x14ac:dyDescent="0.25">
      <c r="B27" s="235" t="s">
        <v>62</v>
      </c>
      <c r="C27" s="236"/>
      <c r="D27" s="236"/>
      <c r="E27" s="236"/>
      <c r="F27" s="236"/>
      <c r="G27" s="236"/>
      <c r="H27" s="236"/>
      <c r="I27" s="236"/>
      <c r="J27" s="236"/>
      <c r="K27" s="236"/>
      <c r="L27" s="236"/>
      <c r="M27" s="237" t="s">
        <v>17</v>
      </c>
      <c r="N27" s="237"/>
      <c r="O27" s="237" t="s">
        <v>52</v>
      </c>
      <c r="P27" s="237"/>
      <c r="Q27" s="238" t="s">
        <v>53</v>
      </c>
      <c r="R27" s="238"/>
      <c r="S27" s="34" t="s">
        <v>54</v>
      </c>
      <c r="T27" s="34" t="s">
        <v>54</v>
      </c>
      <c r="U27" s="34" t="s">
        <v>63</v>
      </c>
      <c r="V27" s="34">
        <f t="shared" si="0"/>
        <v>50</v>
      </c>
      <c r="W27" s="35">
        <f t="shared" si="1"/>
        <v>50</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22" t="s">
        <v>2346</v>
      </c>
      <c r="C29" s="223"/>
      <c r="D29" s="223"/>
      <c r="E29" s="223"/>
      <c r="F29" s="223"/>
      <c r="G29" s="223"/>
      <c r="H29" s="223"/>
      <c r="I29" s="223"/>
      <c r="J29" s="223"/>
      <c r="K29" s="223"/>
      <c r="L29" s="223"/>
      <c r="M29" s="223"/>
      <c r="N29" s="223"/>
      <c r="O29" s="223"/>
      <c r="P29" s="223"/>
      <c r="Q29" s="224"/>
      <c r="R29" s="37" t="s">
        <v>45</v>
      </c>
      <c r="S29" s="228" t="s">
        <v>46</v>
      </c>
      <c r="T29" s="228"/>
      <c r="U29" s="38" t="s">
        <v>65</v>
      </c>
      <c r="V29" s="229" t="s">
        <v>66</v>
      </c>
      <c r="W29" s="230"/>
    </row>
    <row r="30" spans="2:27" ht="30.75" customHeight="1" thickBot="1" x14ac:dyDescent="0.25">
      <c r="B30" s="225"/>
      <c r="C30" s="226"/>
      <c r="D30" s="226"/>
      <c r="E30" s="226"/>
      <c r="F30" s="226"/>
      <c r="G30" s="226"/>
      <c r="H30" s="226"/>
      <c r="I30" s="226"/>
      <c r="J30" s="226"/>
      <c r="K30" s="226"/>
      <c r="L30" s="226"/>
      <c r="M30" s="226"/>
      <c r="N30" s="226"/>
      <c r="O30" s="226"/>
      <c r="P30" s="226"/>
      <c r="Q30" s="227"/>
      <c r="R30" s="39" t="s">
        <v>67</v>
      </c>
      <c r="S30" s="39" t="s">
        <v>67</v>
      </c>
      <c r="T30" s="39" t="s">
        <v>52</v>
      </c>
      <c r="U30" s="39" t="s">
        <v>67</v>
      </c>
      <c r="V30" s="39" t="s">
        <v>68</v>
      </c>
      <c r="W30" s="32" t="s">
        <v>69</v>
      </c>
      <c r="Y30" s="36"/>
    </row>
    <row r="31" spans="2:27" ht="23.25" customHeight="1" thickBot="1" x14ac:dyDescent="0.25">
      <c r="B31" s="231" t="s">
        <v>70</v>
      </c>
      <c r="C31" s="232"/>
      <c r="D31" s="232"/>
      <c r="E31" s="40" t="s">
        <v>71</v>
      </c>
      <c r="F31" s="40"/>
      <c r="G31" s="40"/>
      <c r="H31" s="41"/>
      <c r="I31" s="41"/>
      <c r="J31" s="41"/>
      <c r="K31" s="41"/>
      <c r="L31" s="41"/>
      <c r="M31" s="41"/>
      <c r="N31" s="41"/>
      <c r="O31" s="41"/>
      <c r="P31" s="42"/>
      <c r="Q31" s="42"/>
      <c r="R31" s="43" t="s">
        <v>72</v>
      </c>
      <c r="S31" s="44" t="s">
        <v>11</v>
      </c>
      <c r="T31" s="42"/>
      <c r="U31" s="44" t="s">
        <v>73</v>
      </c>
      <c r="V31" s="42"/>
      <c r="W31" s="45">
        <f>+IF(ISERR(U31/R31*100),"N/A",ROUND(U31/R31*100,2))</f>
        <v>97</v>
      </c>
    </row>
    <row r="32" spans="2:27" ht="26.25" customHeight="1" x14ac:dyDescent="0.2">
      <c r="B32" s="233" t="s">
        <v>74</v>
      </c>
      <c r="C32" s="234"/>
      <c r="D32" s="234"/>
      <c r="E32" s="46" t="s">
        <v>71</v>
      </c>
      <c r="F32" s="46"/>
      <c r="G32" s="46"/>
      <c r="H32" s="47"/>
      <c r="I32" s="47"/>
      <c r="J32" s="47"/>
      <c r="K32" s="47"/>
      <c r="L32" s="47"/>
      <c r="M32" s="47"/>
      <c r="N32" s="47"/>
      <c r="O32" s="47"/>
      <c r="P32" s="48"/>
      <c r="Q32" s="48"/>
      <c r="R32" s="49" t="s">
        <v>72</v>
      </c>
      <c r="S32" s="50" t="s">
        <v>75</v>
      </c>
      <c r="T32" s="51">
        <f>+IF(ISERR(S32/R32*100),"N/A",ROUND(S32/R32*100,2))</f>
        <v>100</v>
      </c>
      <c r="U32" s="50" t="s">
        <v>73</v>
      </c>
      <c r="V32" s="51">
        <f>+IF(ISERR(U32/S32*100),"N/A",ROUND(U32/S32*100,2))</f>
        <v>97</v>
      </c>
      <c r="W32" s="52">
        <f>+IF(ISERR(U32/R32*100),"N/A",ROUND(U32/R32*100,2))</f>
        <v>97</v>
      </c>
    </row>
    <row r="33" spans="2:23" ht="23.25" customHeight="1" thickBot="1" x14ac:dyDescent="0.25">
      <c r="B33" s="231" t="s">
        <v>70</v>
      </c>
      <c r="C33" s="232"/>
      <c r="D33" s="232"/>
      <c r="E33" s="40" t="s">
        <v>76</v>
      </c>
      <c r="F33" s="40"/>
      <c r="G33" s="40"/>
      <c r="H33" s="41"/>
      <c r="I33" s="41"/>
      <c r="J33" s="41"/>
      <c r="K33" s="41"/>
      <c r="L33" s="41"/>
      <c r="M33" s="41"/>
      <c r="N33" s="41"/>
      <c r="O33" s="41"/>
      <c r="P33" s="42"/>
      <c r="Q33" s="42"/>
      <c r="R33" s="43" t="s">
        <v>77</v>
      </c>
      <c r="S33" s="44" t="s">
        <v>11</v>
      </c>
      <c r="T33" s="42"/>
      <c r="U33" s="44" t="s">
        <v>78</v>
      </c>
      <c r="V33" s="42"/>
      <c r="W33" s="45">
        <f>+IF(ISERR(U33/R33*100),"N/A",ROUND(U33/R33*100,2))</f>
        <v>20.170000000000002</v>
      </c>
    </row>
    <row r="34" spans="2:23" ht="26.25" customHeight="1" thickBot="1" x14ac:dyDescent="0.25">
      <c r="B34" s="233" t="s">
        <v>74</v>
      </c>
      <c r="C34" s="234"/>
      <c r="D34" s="234"/>
      <c r="E34" s="46" t="s">
        <v>76</v>
      </c>
      <c r="F34" s="46"/>
      <c r="G34" s="46"/>
      <c r="H34" s="47"/>
      <c r="I34" s="47"/>
      <c r="J34" s="47"/>
      <c r="K34" s="47"/>
      <c r="L34" s="47"/>
      <c r="M34" s="47"/>
      <c r="N34" s="47"/>
      <c r="O34" s="47"/>
      <c r="P34" s="48"/>
      <c r="Q34" s="48"/>
      <c r="R34" s="49" t="s">
        <v>77</v>
      </c>
      <c r="S34" s="50" t="s">
        <v>79</v>
      </c>
      <c r="T34" s="51">
        <f>+IF(ISERR(S34/R34*100),"N/A",ROUND(S34/R34*100,2))</f>
        <v>100</v>
      </c>
      <c r="U34" s="50" t="s">
        <v>78</v>
      </c>
      <c r="V34" s="51">
        <f>+IF(ISERR(U34/S34*100),"N/A",ROUND(U34/S34*100,2))</f>
        <v>20.170000000000002</v>
      </c>
      <c r="W34" s="52">
        <f>+IF(ISERR(U34/R34*100),"N/A",ROUND(U34/R34*100,2))</f>
        <v>20.170000000000002</v>
      </c>
    </row>
    <row r="35" spans="2:23" ht="22.5" customHeight="1" thickTop="1" thickBot="1" x14ac:dyDescent="0.25">
      <c r="B35" s="11" t="s">
        <v>80</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13" t="s">
        <v>81</v>
      </c>
      <c r="C36" s="214"/>
      <c r="D36" s="214"/>
      <c r="E36" s="214"/>
      <c r="F36" s="214"/>
      <c r="G36" s="214"/>
      <c r="H36" s="214"/>
      <c r="I36" s="214"/>
      <c r="J36" s="214"/>
      <c r="K36" s="214"/>
      <c r="L36" s="214"/>
      <c r="M36" s="214"/>
      <c r="N36" s="214"/>
      <c r="O36" s="214"/>
      <c r="P36" s="214"/>
      <c r="Q36" s="214"/>
      <c r="R36" s="214"/>
      <c r="S36" s="214"/>
      <c r="T36" s="214"/>
      <c r="U36" s="214"/>
      <c r="V36" s="214"/>
      <c r="W36" s="215"/>
    </row>
    <row r="37" spans="2:23" ht="36.75" customHeight="1" thickBot="1" x14ac:dyDescent="0.25">
      <c r="B37" s="216"/>
      <c r="C37" s="217"/>
      <c r="D37" s="217"/>
      <c r="E37" s="217"/>
      <c r="F37" s="217"/>
      <c r="G37" s="217"/>
      <c r="H37" s="217"/>
      <c r="I37" s="217"/>
      <c r="J37" s="217"/>
      <c r="K37" s="217"/>
      <c r="L37" s="217"/>
      <c r="M37" s="217"/>
      <c r="N37" s="217"/>
      <c r="O37" s="217"/>
      <c r="P37" s="217"/>
      <c r="Q37" s="217"/>
      <c r="R37" s="217"/>
      <c r="S37" s="217"/>
      <c r="T37" s="217"/>
      <c r="U37" s="217"/>
      <c r="V37" s="217"/>
      <c r="W37" s="218"/>
    </row>
    <row r="38" spans="2:23" ht="37.5" customHeight="1" thickTop="1" x14ac:dyDescent="0.2">
      <c r="B38" s="213" t="s">
        <v>82</v>
      </c>
      <c r="C38" s="214"/>
      <c r="D38" s="214"/>
      <c r="E38" s="214"/>
      <c r="F38" s="214"/>
      <c r="G38" s="214"/>
      <c r="H38" s="214"/>
      <c r="I38" s="214"/>
      <c r="J38" s="214"/>
      <c r="K38" s="214"/>
      <c r="L38" s="214"/>
      <c r="M38" s="214"/>
      <c r="N38" s="214"/>
      <c r="O38" s="214"/>
      <c r="P38" s="214"/>
      <c r="Q38" s="214"/>
      <c r="R38" s="214"/>
      <c r="S38" s="214"/>
      <c r="T38" s="214"/>
      <c r="U38" s="214"/>
      <c r="V38" s="214"/>
      <c r="W38" s="215"/>
    </row>
    <row r="39" spans="2:23" ht="34.5" customHeight="1" thickBot="1" x14ac:dyDescent="0.25">
      <c r="B39" s="216"/>
      <c r="C39" s="217"/>
      <c r="D39" s="217"/>
      <c r="E39" s="217"/>
      <c r="F39" s="217"/>
      <c r="G39" s="217"/>
      <c r="H39" s="217"/>
      <c r="I39" s="217"/>
      <c r="J39" s="217"/>
      <c r="K39" s="217"/>
      <c r="L39" s="217"/>
      <c r="M39" s="217"/>
      <c r="N39" s="217"/>
      <c r="O39" s="217"/>
      <c r="P39" s="217"/>
      <c r="Q39" s="217"/>
      <c r="R39" s="217"/>
      <c r="S39" s="217"/>
      <c r="T39" s="217"/>
      <c r="U39" s="217"/>
      <c r="V39" s="217"/>
      <c r="W39" s="218"/>
    </row>
    <row r="40" spans="2:23" ht="37.5" customHeight="1" thickTop="1" x14ac:dyDescent="0.2">
      <c r="B40" s="213" t="s">
        <v>83</v>
      </c>
      <c r="C40" s="214"/>
      <c r="D40" s="214"/>
      <c r="E40" s="214"/>
      <c r="F40" s="214"/>
      <c r="G40" s="214"/>
      <c r="H40" s="214"/>
      <c r="I40" s="214"/>
      <c r="J40" s="214"/>
      <c r="K40" s="214"/>
      <c r="L40" s="214"/>
      <c r="M40" s="214"/>
      <c r="N40" s="214"/>
      <c r="O40" s="214"/>
      <c r="P40" s="214"/>
      <c r="Q40" s="214"/>
      <c r="R40" s="214"/>
      <c r="S40" s="214"/>
      <c r="T40" s="214"/>
      <c r="U40" s="214"/>
      <c r="V40" s="214"/>
      <c r="W40" s="215"/>
    </row>
    <row r="41" spans="2:23" ht="13.5" thickBot="1" x14ac:dyDescent="0.25">
      <c r="B41" s="219"/>
      <c r="C41" s="220"/>
      <c r="D41" s="220"/>
      <c r="E41" s="220"/>
      <c r="F41" s="220"/>
      <c r="G41" s="220"/>
      <c r="H41" s="220"/>
      <c r="I41" s="220"/>
      <c r="J41" s="220"/>
      <c r="K41" s="220"/>
      <c r="L41" s="220"/>
      <c r="M41" s="220"/>
      <c r="N41" s="220"/>
      <c r="O41" s="220"/>
      <c r="P41" s="220"/>
      <c r="Q41" s="220"/>
      <c r="R41" s="220"/>
      <c r="S41" s="220"/>
      <c r="T41" s="220"/>
      <c r="U41" s="220"/>
      <c r="V41" s="220"/>
      <c r="W41" s="221"/>
    </row>
  </sheetData>
  <mergeCells count="77">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4:D34"/>
    <mergeCell ref="B36:W37"/>
    <mergeCell ref="B38:W39"/>
    <mergeCell ref="B40:W41"/>
    <mergeCell ref="B29:Q30"/>
    <mergeCell ref="S29:T29"/>
    <mergeCell ref="V29:W29"/>
    <mergeCell ref="B31:D31"/>
    <mergeCell ref="B32:D32"/>
    <mergeCell ref="B33:D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857</v>
      </c>
      <c r="M4" s="269" t="s">
        <v>856</v>
      </c>
      <c r="N4" s="269"/>
      <c r="O4" s="269"/>
      <c r="P4" s="269"/>
      <c r="Q4" s="270"/>
      <c r="R4" s="19"/>
      <c r="S4" s="271" t="s">
        <v>9</v>
      </c>
      <c r="T4" s="272"/>
      <c r="U4" s="272"/>
      <c r="V4" s="259" t="s">
        <v>855</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842</v>
      </c>
      <c r="D6" s="255" t="s">
        <v>854</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853</v>
      </c>
      <c r="K8" s="26" t="s">
        <v>852</v>
      </c>
      <c r="L8" s="26" t="s">
        <v>851</v>
      </c>
      <c r="M8" s="26" t="s">
        <v>850</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96.5" customHeight="1" thickTop="1" thickBot="1" x14ac:dyDescent="0.25">
      <c r="B10" s="27" t="s">
        <v>25</v>
      </c>
      <c r="C10" s="259" t="s">
        <v>849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848</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847</v>
      </c>
      <c r="C21" s="236"/>
      <c r="D21" s="236"/>
      <c r="E21" s="236"/>
      <c r="F21" s="236"/>
      <c r="G21" s="236"/>
      <c r="H21" s="236"/>
      <c r="I21" s="236"/>
      <c r="J21" s="236"/>
      <c r="K21" s="236"/>
      <c r="L21" s="236"/>
      <c r="M21" s="237" t="s">
        <v>842</v>
      </c>
      <c r="N21" s="237"/>
      <c r="O21" s="237" t="s">
        <v>52</v>
      </c>
      <c r="P21" s="237"/>
      <c r="Q21" s="238" t="s">
        <v>53</v>
      </c>
      <c r="R21" s="238"/>
      <c r="S21" s="34" t="s">
        <v>846</v>
      </c>
      <c r="T21" s="34" t="s">
        <v>604</v>
      </c>
      <c r="U21" s="34" t="s">
        <v>845</v>
      </c>
      <c r="V21" s="34">
        <f>+IF(ISERR(U21/T21*100),"N/A",ROUND(U21/T21*100,2))</f>
        <v>59.9</v>
      </c>
      <c r="W21" s="35">
        <f>+IF(ISERR(U21/S21*100),"N/A",ROUND(U21/S21*100,2))</f>
        <v>0</v>
      </c>
    </row>
    <row r="22" spans="2:27" ht="56.25" customHeight="1" x14ac:dyDescent="0.2">
      <c r="B22" s="235" t="s">
        <v>844</v>
      </c>
      <c r="C22" s="236"/>
      <c r="D22" s="236"/>
      <c r="E22" s="236"/>
      <c r="F22" s="236"/>
      <c r="G22" s="236"/>
      <c r="H22" s="236"/>
      <c r="I22" s="236"/>
      <c r="J22" s="236"/>
      <c r="K22" s="236"/>
      <c r="L22" s="236"/>
      <c r="M22" s="237" t="s">
        <v>842</v>
      </c>
      <c r="N22" s="237"/>
      <c r="O22" s="237" t="s">
        <v>52</v>
      </c>
      <c r="P22" s="237"/>
      <c r="Q22" s="238" t="s">
        <v>393</v>
      </c>
      <c r="R22" s="238"/>
      <c r="S22" s="34" t="s">
        <v>841</v>
      </c>
      <c r="T22" s="34" t="s">
        <v>63</v>
      </c>
      <c r="U22" s="34" t="s">
        <v>840</v>
      </c>
      <c r="V22" s="34">
        <f>+IF(ISERR(U22/T22*100),"N/A",ROUND(U22/T22*100,2))</f>
        <v>57.92</v>
      </c>
      <c r="W22" s="35">
        <f>+IF(ISERR(U22/S22*100),"N/A",ROUND(U22/S22*100,2))</f>
        <v>0.04</v>
      </c>
    </row>
    <row r="23" spans="2:27" ht="56.25" customHeight="1" thickBot="1" x14ac:dyDescent="0.25">
      <c r="B23" s="235" t="s">
        <v>843</v>
      </c>
      <c r="C23" s="236"/>
      <c r="D23" s="236"/>
      <c r="E23" s="236"/>
      <c r="F23" s="236"/>
      <c r="G23" s="236"/>
      <c r="H23" s="236"/>
      <c r="I23" s="236"/>
      <c r="J23" s="236"/>
      <c r="K23" s="236"/>
      <c r="L23" s="236"/>
      <c r="M23" s="237" t="s">
        <v>842</v>
      </c>
      <c r="N23" s="237"/>
      <c r="O23" s="237" t="s">
        <v>52</v>
      </c>
      <c r="P23" s="237"/>
      <c r="Q23" s="238" t="s">
        <v>393</v>
      </c>
      <c r="R23" s="238"/>
      <c r="S23" s="34" t="s">
        <v>841</v>
      </c>
      <c r="T23" s="34" t="s">
        <v>63</v>
      </c>
      <c r="U23" s="34" t="s">
        <v>840</v>
      </c>
      <c r="V23" s="34">
        <f>+IF(ISERR(U23/T23*100),"N/A",ROUND(U23/T23*100,2))</f>
        <v>57.92</v>
      </c>
      <c r="W23" s="35">
        <f>+IF(ISERR(U23/S23*100),"N/A",ROUND(U23/S23*100,2))</f>
        <v>0.04</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838</v>
      </c>
      <c r="F27" s="40"/>
      <c r="G27" s="40"/>
      <c r="H27" s="41"/>
      <c r="I27" s="41"/>
      <c r="J27" s="41"/>
      <c r="K27" s="41"/>
      <c r="L27" s="41"/>
      <c r="M27" s="41"/>
      <c r="N27" s="41"/>
      <c r="O27" s="41"/>
      <c r="P27" s="42"/>
      <c r="Q27" s="42"/>
      <c r="R27" s="43" t="s">
        <v>839</v>
      </c>
      <c r="S27" s="44" t="s">
        <v>11</v>
      </c>
      <c r="T27" s="42"/>
      <c r="U27" s="44" t="s">
        <v>836</v>
      </c>
      <c r="V27" s="42"/>
      <c r="W27" s="45">
        <f>+IF(ISERR(U27/R27*100),"N/A",ROUND(U27/R27*100,2))</f>
        <v>90.03</v>
      </c>
    </row>
    <row r="28" spans="2:27" ht="26.25" customHeight="1" thickBot="1" x14ac:dyDescent="0.25">
      <c r="B28" s="233" t="s">
        <v>74</v>
      </c>
      <c r="C28" s="234"/>
      <c r="D28" s="234"/>
      <c r="E28" s="46" t="s">
        <v>838</v>
      </c>
      <c r="F28" s="46"/>
      <c r="G28" s="46"/>
      <c r="H28" s="47"/>
      <c r="I28" s="47"/>
      <c r="J28" s="47"/>
      <c r="K28" s="47"/>
      <c r="L28" s="47"/>
      <c r="M28" s="47"/>
      <c r="N28" s="47"/>
      <c r="O28" s="47"/>
      <c r="P28" s="48"/>
      <c r="Q28" s="48"/>
      <c r="R28" s="49" t="s">
        <v>837</v>
      </c>
      <c r="S28" s="50" t="s">
        <v>837</v>
      </c>
      <c r="T28" s="51">
        <f>+IF(ISERR(S28/R28*100),"N/A",ROUND(S28/R28*100,2))</f>
        <v>100</v>
      </c>
      <c r="U28" s="50" t="s">
        <v>836</v>
      </c>
      <c r="V28" s="51">
        <f>+IF(ISERR(U28/S28*100),"N/A",ROUND(U28/S28*100,2))</f>
        <v>99.23</v>
      </c>
      <c r="W28" s="52">
        <f>+IF(ISERR(U28/R28*100),"N/A",ROUND(U28/R28*100,2))</f>
        <v>99.23</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835</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834</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833</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875</v>
      </c>
      <c r="M4" s="269" t="s">
        <v>874</v>
      </c>
      <c r="N4" s="269"/>
      <c r="O4" s="269"/>
      <c r="P4" s="269"/>
      <c r="Q4" s="270"/>
      <c r="R4" s="19"/>
      <c r="S4" s="271" t="s">
        <v>9</v>
      </c>
      <c r="T4" s="272"/>
      <c r="U4" s="272"/>
      <c r="V4" s="259" t="s">
        <v>873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866</v>
      </c>
      <c r="D6" s="255" t="s">
        <v>872</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871</v>
      </c>
      <c r="K8" s="26" t="s">
        <v>103</v>
      </c>
      <c r="L8" s="26" t="s">
        <v>870</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17.75" customHeight="1" thickTop="1" thickBot="1" x14ac:dyDescent="0.25">
      <c r="B10" s="27" t="s">
        <v>25</v>
      </c>
      <c r="C10" s="259" t="s">
        <v>869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868</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867</v>
      </c>
      <c r="C21" s="236"/>
      <c r="D21" s="236"/>
      <c r="E21" s="236"/>
      <c r="F21" s="236"/>
      <c r="G21" s="236"/>
      <c r="H21" s="236"/>
      <c r="I21" s="236"/>
      <c r="J21" s="236"/>
      <c r="K21" s="236"/>
      <c r="L21" s="236"/>
      <c r="M21" s="237" t="s">
        <v>866</v>
      </c>
      <c r="N21" s="237"/>
      <c r="O21" s="237" t="s">
        <v>52</v>
      </c>
      <c r="P21" s="237"/>
      <c r="Q21" s="238" t="s">
        <v>393</v>
      </c>
      <c r="R21" s="238"/>
      <c r="S21" s="34" t="s">
        <v>792</v>
      </c>
      <c r="T21" s="34" t="s">
        <v>792</v>
      </c>
      <c r="U21" s="34" t="s">
        <v>865</v>
      </c>
      <c r="V21" s="34">
        <f>+IF(ISERR(U21/T21*100),"N/A",ROUND(U21/T21*100,2))</f>
        <v>101.67</v>
      </c>
      <c r="W21" s="35">
        <f>+IF(ISERR(U21/S21*100),"N/A",ROUND(U21/S21*100,2))</f>
        <v>101.67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863</v>
      </c>
      <c r="F25" s="40"/>
      <c r="G25" s="40"/>
      <c r="H25" s="41"/>
      <c r="I25" s="41"/>
      <c r="J25" s="41"/>
      <c r="K25" s="41"/>
      <c r="L25" s="41"/>
      <c r="M25" s="41"/>
      <c r="N25" s="41"/>
      <c r="O25" s="41"/>
      <c r="P25" s="42"/>
      <c r="Q25" s="42"/>
      <c r="R25" s="43" t="s">
        <v>864</v>
      </c>
      <c r="S25" s="44" t="s">
        <v>11</v>
      </c>
      <c r="T25" s="42"/>
      <c r="U25" s="44" t="s">
        <v>861</v>
      </c>
      <c r="V25" s="42"/>
      <c r="W25" s="45">
        <f>+IF(ISERR(U25/R25*100),"N/A",ROUND(U25/R25*100,2))</f>
        <v>78.14</v>
      </c>
    </row>
    <row r="26" spans="2:27" ht="26.25" customHeight="1" thickBot="1" x14ac:dyDescent="0.25">
      <c r="B26" s="233" t="s">
        <v>74</v>
      </c>
      <c r="C26" s="234"/>
      <c r="D26" s="234"/>
      <c r="E26" s="46" t="s">
        <v>863</v>
      </c>
      <c r="F26" s="46"/>
      <c r="G26" s="46"/>
      <c r="H26" s="47"/>
      <c r="I26" s="47"/>
      <c r="J26" s="47"/>
      <c r="K26" s="47"/>
      <c r="L26" s="47"/>
      <c r="M26" s="47"/>
      <c r="N26" s="47"/>
      <c r="O26" s="47"/>
      <c r="P26" s="48"/>
      <c r="Q26" s="48"/>
      <c r="R26" s="49" t="s">
        <v>862</v>
      </c>
      <c r="S26" s="50" t="s">
        <v>862</v>
      </c>
      <c r="T26" s="51">
        <f>+IF(ISERR(S26/R26*100),"N/A",ROUND(S26/R26*100,2))</f>
        <v>100</v>
      </c>
      <c r="U26" s="50" t="s">
        <v>861</v>
      </c>
      <c r="V26" s="51">
        <f>+IF(ISERR(U26/S26*100),"N/A",ROUND(U26/S26*100,2))</f>
        <v>82.8</v>
      </c>
      <c r="W26" s="52">
        <f>+IF(ISERR(U26/R26*100),"N/A",ROUND(U26/R26*100,2))</f>
        <v>82.8</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860</v>
      </c>
      <c r="C28" s="214"/>
      <c r="D28" s="214"/>
      <c r="E28" s="214"/>
      <c r="F28" s="214"/>
      <c r="G28" s="214"/>
      <c r="H28" s="214"/>
      <c r="I28" s="214"/>
      <c r="J28" s="214"/>
      <c r="K28" s="214"/>
      <c r="L28" s="214"/>
      <c r="M28" s="214"/>
      <c r="N28" s="214"/>
      <c r="O28" s="214"/>
      <c r="P28" s="214"/>
      <c r="Q28" s="214"/>
      <c r="R28" s="214"/>
      <c r="S28" s="214"/>
      <c r="T28" s="214"/>
      <c r="U28" s="214"/>
      <c r="V28" s="214"/>
      <c r="W28" s="215"/>
    </row>
    <row r="29" spans="2:27" ht="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859</v>
      </c>
      <c r="C30" s="214"/>
      <c r="D30" s="214"/>
      <c r="E30" s="214"/>
      <c r="F30" s="214"/>
      <c r="G30" s="214"/>
      <c r="H30" s="214"/>
      <c r="I30" s="214"/>
      <c r="J30" s="214"/>
      <c r="K30" s="214"/>
      <c r="L30" s="214"/>
      <c r="M30" s="214"/>
      <c r="N30" s="214"/>
      <c r="O30" s="214"/>
      <c r="P30" s="214"/>
      <c r="Q30" s="214"/>
      <c r="R30" s="214"/>
      <c r="S30" s="214"/>
      <c r="T30" s="214"/>
      <c r="U30" s="214"/>
      <c r="V30" s="214"/>
      <c r="W30" s="215"/>
    </row>
    <row r="31" spans="2:27" ht="33.7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858</v>
      </c>
      <c r="C32" s="214"/>
      <c r="D32" s="214"/>
      <c r="E32" s="214"/>
      <c r="F32" s="214"/>
      <c r="G32" s="214"/>
      <c r="H32" s="214"/>
      <c r="I32" s="214"/>
      <c r="J32" s="214"/>
      <c r="K32" s="214"/>
      <c r="L32" s="214"/>
      <c r="M32" s="214"/>
      <c r="N32" s="214"/>
      <c r="O32" s="214"/>
      <c r="P32" s="214"/>
      <c r="Q32" s="214"/>
      <c r="R32" s="214"/>
      <c r="S32" s="214"/>
      <c r="T32" s="214"/>
      <c r="U32" s="214"/>
      <c r="V32" s="214"/>
      <c r="W32" s="215"/>
    </row>
    <row r="33" spans="2:23" ht="28.5"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264</v>
      </c>
      <c r="M4" s="269" t="s">
        <v>263</v>
      </c>
      <c r="N4" s="269"/>
      <c r="O4" s="269"/>
      <c r="P4" s="269"/>
      <c r="Q4" s="270"/>
      <c r="R4" s="19"/>
      <c r="S4" s="271" t="s">
        <v>9</v>
      </c>
      <c r="T4" s="272"/>
      <c r="U4" s="272"/>
      <c r="V4" s="259" t="s">
        <v>880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687</v>
      </c>
      <c r="D6" s="255" t="s">
        <v>705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887</v>
      </c>
      <c r="K8" s="26" t="s">
        <v>885</v>
      </c>
      <c r="L8" s="26" t="s">
        <v>886</v>
      </c>
      <c r="M8" s="26" t="s">
        <v>885</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884</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883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882</v>
      </c>
      <c r="C21" s="236"/>
      <c r="D21" s="236"/>
      <c r="E21" s="236"/>
      <c r="F21" s="236"/>
      <c r="G21" s="236"/>
      <c r="H21" s="236"/>
      <c r="I21" s="236"/>
      <c r="J21" s="236"/>
      <c r="K21" s="236"/>
      <c r="L21" s="236"/>
      <c r="M21" s="237" t="s">
        <v>687</v>
      </c>
      <c r="N21" s="237"/>
      <c r="O21" s="237" t="s">
        <v>52</v>
      </c>
      <c r="P21" s="237"/>
      <c r="Q21" s="238" t="s">
        <v>53</v>
      </c>
      <c r="R21" s="238"/>
      <c r="S21" s="34" t="s">
        <v>252</v>
      </c>
      <c r="T21" s="34" t="s">
        <v>54</v>
      </c>
      <c r="U21" s="34" t="s">
        <v>54</v>
      </c>
      <c r="V21" s="34">
        <f>+IF(ISERR(U21/T21*100),"N/A",ROUND(U21/T21*100,2))</f>
        <v>100</v>
      </c>
      <c r="W21" s="35">
        <f>+IF(ISERR(U21/S21*100),"N/A",ROUND(U21/S21*100,2))</f>
        <v>2500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673</v>
      </c>
      <c r="F25" s="40"/>
      <c r="G25" s="40"/>
      <c r="H25" s="41"/>
      <c r="I25" s="41"/>
      <c r="J25" s="41"/>
      <c r="K25" s="41"/>
      <c r="L25" s="41"/>
      <c r="M25" s="41"/>
      <c r="N25" s="41"/>
      <c r="O25" s="41"/>
      <c r="P25" s="42"/>
      <c r="Q25" s="42"/>
      <c r="R25" s="43" t="s">
        <v>881</v>
      </c>
      <c r="S25" s="44" t="s">
        <v>11</v>
      </c>
      <c r="T25" s="42"/>
      <c r="U25" s="44" t="s">
        <v>879</v>
      </c>
      <c r="V25" s="42"/>
      <c r="W25" s="45">
        <f>+IF(ISERR(U25/R25*100),"N/A",ROUND(U25/R25*100,2))</f>
        <v>97.44</v>
      </c>
    </row>
    <row r="26" spans="2:27" ht="26.25" customHeight="1" thickBot="1" x14ac:dyDescent="0.25">
      <c r="B26" s="233" t="s">
        <v>74</v>
      </c>
      <c r="C26" s="234"/>
      <c r="D26" s="234"/>
      <c r="E26" s="46" t="s">
        <v>673</v>
      </c>
      <c r="F26" s="46"/>
      <c r="G26" s="46"/>
      <c r="H26" s="47"/>
      <c r="I26" s="47"/>
      <c r="J26" s="47"/>
      <c r="K26" s="47"/>
      <c r="L26" s="47"/>
      <c r="M26" s="47"/>
      <c r="N26" s="47"/>
      <c r="O26" s="47"/>
      <c r="P26" s="48"/>
      <c r="Q26" s="48"/>
      <c r="R26" s="49" t="s">
        <v>880</v>
      </c>
      <c r="S26" s="50" t="s">
        <v>879</v>
      </c>
      <c r="T26" s="51">
        <f>+IF(ISERR(S26/R26*100),"N/A",ROUND(S26/R26*100,2))</f>
        <v>100</v>
      </c>
      <c r="U26" s="50" t="s">
        <v>879</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878</v>
      </c>
      <c r="C28" s="214"/>
      <c r="D28" s="214"/>
      <c r="E28" s="214"/>
      <c r="F28" s="214"/>
      <c r="G28" s="214"/>
      <c r="H28" s="214"/>
      <c r="I28" s="214"/>
      <c r="J28" s="214"/>
      <c r="K28" s="214"/>
      <c r="L28" s="214"/>
      <c r="M28" s="214"/>
      <c r="N28" s="214"/>
      <c r="O28" s="214"/>
      <c r="P28" s="214"/>
      <c r="Q28" s="214"/>
      <c r="R28" s="214"/>
      <c r="S28" s="214"/>
      <c r="T28" s="214"/>
      <c r="U28" s="214"/>
      <c r="V28" s="214"/>
      <c r="W28" s="215"/>
    </row>
    <row r="29" spans="2:27" ht="25.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877</v>
      </c>
      <c r="C30" s="214"/>
      <c r="D30" s="214"/>
      <c r="E30" s="214"/>
      <c r="F30" s="214"/>
      <c r="G30" s="214"/>
      <c r="H30" s="214"/>
      <c r="I30" s="214"/>
      <c r="J30" s="214"/>
      <c r="K30" s="214"/>
      <c r="L30" s="214"/>
      <c r="M30" s="214"/>
      <c r="N30" s="214"/>
      <c r="O30" s="214"/>
      <c r="P30" s="214"/>
      <c r="Q30" s="214"/>
      <c r="R30" s="214"/>
      <c r="S30" s="214"/>
      <c r="T30" s="214"/>
      <c r="U30" s="214"/>
      <c r="V30" s="214"/>
      <c r="W30" s="215"/>
    </row>
    <row r="31" spans="2:27" ht="22.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876</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898</v>
      </c>
      <c r="M4" s="269" t="s">
        <v>897</v>
      </c>
      <c r="N4" s="269"/>
      <c r="O4" s="269"/>
      <c r="P4" s="269"/>
      <c r="Q4" s="270"/>
      <c r="R4" s="19"/>
      <c r="S4" s="271" t="s">
        <v>9</v>
      </c>
      <c r="T4" s="272"/>
      <c r="U4" s="272"/>
      <c r="V4" s="259" t="s">
        <v>896</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687</v>
      </c>
      <c r="D6" s="255" t="s">
        <v>705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887</v>
      </c>
      <c r="K8" s="26" t="s">
        <v>885</v>
      </c>
      <c r="L8" s="26" t="s">
        <v>886</v>
      </c>
      <c r="M8" s="26" t="s">
        <v>885</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895</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883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894</v>
      </c>
      <c r="C21" s="236"/>
      <c r="D21" s="236"/>
      <c r="E21" s="236"/>
      <c r="F21" s="236"/>
      <c r="G21" s="236"/>
      <c r="H21" s="236"/>
      <c r="I21" s="236"/>
      <c r="J21" s="236"/>
      <c r="K21" s="236"/>
      <c r="L21" s="236"/>
      <c r="M21" s="237" t="s">
        <v>687</v>
      </c>
      <c r="N21" s="237"/>
      <c r="O21" s="237" t="s">
        <v>52</v>
      </c>
      <c r="P21" s="237"/>
      <c r="Q21" s="238" t="s">
        <v>393</v>
      </c>
      <c r="R21" s="238"/>
      <c r="S21" s="34" t="s">
        <v>893</v>
      </c>
      <c r="T21" s="34" t="s">
        <v>54</v>
      </c>
      <c r="U21" s="34" t="s">
        <v>54</v>
      </c>
      <c r="V21" s="34">
        <f>+IF(ISERR(U21/T21*100),"N/A",ROUND(U21/T21*100,2))</f>
        <v>100</v>
      </c>
      <c r="W21" s="35">
        <f>+IF(ISERR(U21/S21*100),"N/A",ROUND(U21/S21*100,2))</f>
        <v>5000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673</v>
      </c>
      <c r="F25" s="40"/>
      <c r="G25" s="40"/>
      <c r="H25" s="41"/>
      <c r="I25" s="41"/>
      <c r="J25" s="41"/>
      <c r="K25" s="41"/>
      <c r="L25" s="41"/>
      <c r="M25" s="41"/>
      <c r="N25" s="41"/>
      <c r="O25" s="41"/>
      <c r="P25" s="42"/>
      <c r="Q25" s="42"/>
      <c r="R25" s="43" t="s">
        <v>892</v>
      </c>
      <c r="S25" s="44" t="s">
        <v>11</v>
      </c>
      <c r="T25" s="42"/>
      <c r="U25" s="44" t="s">
        <v>891</v>
      </c>
      <c r="V25" s="42"/>
      <c r="W25" s="45">
        <f>+IF(ISERR(U25/R25*100),"N/A",ROUND(U25/R25*100,2))</f>
        <v>97.3</v>
      </c>
    </row>
    <row r="26" spans="2:27" ht="26.25" customHeight="1" thickBot="1" x14ac:dyDescent="0.25">
      <c r="B26" s="233" t="s">
        <v>74</v>
      </c>
      <c r="C26" s="234"/>
      <c r="D26" s="234"/>
      <c r="E26" s="46" t="s">
        <v>673</v>
      </c>
      <c r="F26" s="46"/>
      <c r="G26" s="46"/>
      <c r="H26" s="47"/>
      <c r="I26" s="47"/>
      <c r="J26" s="47"/>
      <c r="K26" s="47"/>
      <c r="L26" s="47"/>
      <c r="M26" s="47"/>
      <c r="N26" s="47"/>
      <c r="O26" s="47"/>
      <c r="P26" s="48"/>
      <c r="Q26" s="48"/>
      <c r="R26" s="49" t="s">
        <v>891</v>
      </c>
      <c r="S26" s="50" t="s">
        <v>891</v>
      </c>
      <c r="T26" s="51">
        <f>+IF(ISERR(S26/R26*100),"N/A",ROUND(S26/R26*100,2))</f>
        <v>100</v>
      </c>
      <c r="U26" s="50" t="s">
        <v>891</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890</v>
      </c>
      <c r="C28" s="214"/>
      <c r="D28" s="214"/>
      <c r="E28" s="214"/>
      <c r="F28" s="214"/>
      <c r="G28" s="214"/>
      <c r="H28" s="214"/>
      <c r="I28" s="214"/>
      <c r="J28" s="214"/>
      <c r="K28" s="214"/>
      <c r="L28" s="214"/>
      <c r="M28" s="214"/>
      <c r="N28" s="214"/>
      <c r="O28" s="214"/>
      <c r="P28" s="214"/>
      <c r="Q28" s="214"/>
      <c r="R28" s="214"/>
      <c r="S28" s="214"/>
      <c r="T28" s="214"/>
      <c r="U28" s="214"/>
      <c r="V28" s="214"/>
      <c r="W28" s="215"/>
    </row>
    <row r="29" spans="2:27" ht="37.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889</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888</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911</v>
      </c>
      <c r="M4" s="269" t="s">
        <v>910</v>
      </c>
      <c r="N4" s="269"/>
      <c r="O4" s="269"/>
      <c r="P4" s="269"/>
      <c r="Q4" s="270"/>
      <c r="R4" s="19"/>
      <c r="S4" s="271" t="s">
        <v>9</v>
      </c>
      <c r="T4" s="272"/>
      <c r="U4" s="272"/>
      <c r="V4" s="259" t="s">
        <v>909</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687</v>
      </c>
      <c r="D6" s="255" t="s">
        <v>705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908</v>
      </c>
      <c r="K8" s="26" t="s">
        <v>103</v>
      </c>
      <c r="L8" s="26" t="s">
        <v>907</v>
      </c>
      <c r="M8" s="26" t="s">
        <v>321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906</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883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905</v>
      </c>
      <c r="C21" s="236"/>
      <c r="D21" s="236"/>
      <c r="E21" s="236"/>
      <c r="F21" s="236"/>
      <c r="G21" s="236"/>
      <c r="H21" s="236"/>
      <c r="I21" s="236"/>
      <c r="J21" s="236"/>
      <c r="K21" s="236"/>
      <c r="L21" s="236"/>
      <c r="M21" s="237" t="s">
        <v>687</v>
      </c>
      <c r="N21" s="237"/>
      <c r="O21" s="237" t="s">
        <v>52</v>
      </c>
      <c r="P21" s="237"/>
      <c r="Q21" s="238" t="s">
        <v>53</v>
      </c>
      <c r="R21" s="238"/>
      <c r="S21" s="34" t="s">
        <v>792</v>
      </c>
      <c r="T21" s="34" t="s">
        <v>792</v>
      </c>
      <c r="U21" s="34" t="s">
        <v>904</v>
      </c>
      <c r="V21" s="34">
        <f>+IF(ISERR(U21/T21*100),"N/A",ROUND(U21/T21*100,2))</f>
        <v>106.11</v>
      </c>
      <c r="W21" s="35">
        <f>+IF(ISERR(U21/S21*100),"N/A",ROUND(U21/S21*100,2))</f>
        <v>106.11</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673</v>
      </c>
      <c r="F25" s="40"/>
      <c r="G25" s="40"/>
      <c r="H25" s="41"/>
      <c r="I25" s="41"/>
      <c r="J25" s="41"/>
      <c r="K25" s="41"/>
      <c r="L25" s="41"/>
      <c r="M25" s="41"/>
      <c r="N25" s="41"/>
      <c r="O25" s="41"/>
      <c r="P25" s="42"/>
      <c r="Q25" s="42"/>
      <c r="R25" s="43" t="s">
        <v>903</v>
      </c>
      <c r="S25" s="44" t="s">
        <v>11</v>
      </c>
      <c r="T25" s="42"/>
      <c r="U25" s="44" t="s">
        <v>902</v>
      </c>
      <c r="V25" s="42"/>
      <c r="W25" s="45">
        <f>+IF(ISERR(U25/R25*100),"N/A",ROUND(U25/R25*100,2))</f>
        <v>79.89</v>
      </c>
    </row>
    <row r="26" spans="2:27" ht="26.25" customHeight="1" thickBot="1" x14ac:dyDescent="0.25">
      <c r="B26" s="233" t="s">
        <v>74</v>
      </c>
      <c r="C26" s="234"/>
      <c r="D26" s="234"/>
      <c r="E26" s="46" t="s">
        <v>673</v>
      </c>
      <c r="F26" s="46"/>
      <c r="G26" s="46"/>
      <c r="H26" s="47"/>
      <c r="I26" s="47"/>
      <c r="J26" s="47"/>
      <c r="K26" s="47"/>
      <c r="L26" s="47"/>
      <c r="M26" s="47"/>
      <c r="N26" s="47"/>
      <c r="O26" s="47"/>
      <c r="P26" s="48"/>
      <c r="Q26" s="48"/>
      <c r="R26" s="49" t="s">
        <v>902</v>
      </c>
      <c r="S26" s="50" t="s">
        <v>902</v>
      </c>
      <c r="T26" s="51">
        <f>+IF(ISERR(S26/R26*100),"N/A",ROUND(S26/R26*100,2))</f>
        <v>100</v>
      </c>
      <c r="U26" s="50" t="s">
        <v>902</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901</v>
      </c>
      <c r="C28" s="214"/>
      <c r="D28" s="214"/>
      <c r="E28" s="214"/>
      <c r="F28" s="214"/>
      <c r="G28" s="214"/>
      <c r="H28" s="214"/>
      <c r="I28" s="214"/>
      <c r="J28" s="214"/>
      <c r="K28" s="214"/>
      <c r="L28" s="214"/>
      <c r="M28" s="214"/>
      <c r="N28" s="214"/>
      <c r="O28" s="214"/>
      <c r="P28" s="214"/>
      <c r="Q28" s="214"/>
      <c r="R28" s="214"/>
      <c r="S28" s="214"/>
      <c r="T28" s="214"/>
      <c r="U28" s="214"/>
      <c r="V28" s="214"/>
      <c r="W28" s="215"/>
    </row>
    <row r="29" spans="2:27" ht="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900</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899</v>
      </c>
      <c r="C32" s="214"/>
      <c r="D32" s="214"/>
      <c r="E32" s="214"/>
      <c r="F32" s="214"/>
      <c r="G32" s="214"/>
      <c r="H32" s="214"/>
      <c r="I32" s="214"/>
      <c r="J32" s="214"/>
      <c r="K32" s="214"/>
      <c r="L32" s="214"/>
      <c r="M32" s="214"/>
      <c r="N32" s="214"/>
      <c r="O32" s="214"/>
      <c r="P32" s="214"/>
      <c r="Q32" s="214"/>
      <c r="R32" s="214"/>
      <c r="S32" s="214"/>
      <c r="T32" s="214"/>
      <c r="U32" s="214"/>
      <c r="V32" s="214"/>
      <c r="W32" s="215"/>
    </row>
    <row r="33" spans="2:23" ht="33"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968</v>
      </c>
      <c r="M4" s="269" t="s">
        <v>967</v>
      </c>
      <c r="N4" s="269"/>
      <c r="O4" s="269"/>
      <c r="P4" s="269"/>
      <c r="Q4" s="270"/>
      <c r="R4" s="19"/>
      <c r="S4" s="271" t="s">
        <v>9</v>
      </c>
      <c r="T4" s="272"/>
      <c r="U4" s="272"/>
      <c r="V4" s="259" t="s">
        <v>966</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951</v>
      </c>
      <c r="D6" s="255" t="s">
        <v>965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945</v>
      </c>
      <c r="D7" s="257" t="s">
        <v>964</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737</v>
      </c>
      <c r="D8" s="257" t="s">
        <v>746</v>
      </c>
      <c r="E8" s="257"/>
      <c r="F8" s="257"/>
      <c r="G8" s="257"/>
      <c r="H8" s="257"/>
      <c r="I8" s="22"/>
      <c r="J8" s="26" t="s">
        <v>963</v>
      </c>
      <c r="K8" s="26" t="s">
        <v>962</v>
      </c>
      <c r="L8" s="26" t="s">
        <v>961</v>
      </c>
      <c r="M8" s="26" t="s">
        <v>960</v>
      </c>
      <c r="N8" s="25"/>
      <c r="O8" s="22"/>
      <c r="P8" s="258" t="s">
        <v>11</v>
      </c>
      <c r="Q8" s="258"/>
      <c r="R8" s="258"/>
      <c r="S8" s="258"/>
      <c r="T8" s="258"/>
      <c r="U8" s="258"/>
      <c r="V8" s="258"/>
      <c r="W8" s="258"/>
    </row>
    <row r="9" spans="1:29" ht="30" customHeight="1" x14ac:dyDescent="0.2">
      <c r="B9" s="23"/>
      <c r="C9" s="21" t="s">
        <v>799</v>
      </c>
      <c r="D9" s="257" t="s">
        <v>828</v>
      </c>
      <c r="E9" s="257"/>
      <c r="F9" s="257"/>
      <c r="G9" s="257"/>
      <c r="H9" s="257"/>
      <c r="I9" s="257" t="s">
        <v>11</v>
      </c>
      <c r="J9" s="257"/>
      <c r="K9" s="257"/>
      <c r="L9" s="257"/>
      <c r="M9" s="257"/>
      <c r="N9" s="257"/>
      <c r="O9" s="257"/>
      <c r="P9" s="257"/>
      <c r="Q9" s="257"/>
      <c r="R9" s="257"/>
      <c r="S9" s="257"/>
      <c r="T9" s="257"/>
      <c r="U9" s="257"/>
      <c r="V9" s="257"/>
      <c r="W9" s="258"/>
    </row>
    <row r="10" spans="1:29" ht="25.5" customHeight="1" thickBot="1" x14ac:dyDescent="0.25">
      <c r="B10" s="23"/>
      <c r="C10" s="258" t="s">
        <v>11</v>
      </c>
      <c r="D10" s="258"/>
      <c r="E10" s="258"/>
      <c r="F10" s="258"/>
      <c r="G10" s="258"/>
      <c r="H10" s="258"/>
      <c r="I10" s="258"/>
      <c r="J10" s="258"/>
      <c r="K10" s="258"/>
      <c r="L10" s="258"/>
      <c r="M10" s="258"/>
      <c r="N10" s="258"/>
      <c r="O10" s="258"/>
      <c r="P10" s="258"/>
      <c r="Q10" s="258"/>
      <c r="R10" s="258"/>
      <c r="S10" s="258"/>
      <c r="T10" s="258"/>
      <c r="U10" s="258"/>
      <c r="V10" s="258"/>
      <c r="W10" s="258"/>
    </row>
    <row r="11" spans="1:29" ht="291" customHeight="1" thickTop="1" thickBot="1" x14ac:dyDescent="0.25">
      <c r="B11" s="27" t="s">
        <v>25</v>
      </c>
      <c r="C11" s="259" t="s">
        <v>959</v>
      </c>
      <c r="D11" s="259"/>
      <c r="E11" s="259"/>
      <c r="F11" s="259"/>
      <c r="G11" s="259"/>
      <c r="H11" s="259"/>
      <c r="I11" s="259"/>
      <c r="J11" s="259"/>
      <c r="K11" s="259"/>
      <c r="L11" s="259"/>
      <c r="M11" s="259"/>
      <c r="N11" s="259"/>
      <c r="O11" s="259"/>
      <c r="P11" s="259"/>
      <c r="Q11" s="259"/>
      <c r="R11" s="259"/>
      <c r="S11" s="259"/>
      <c r="T11" s="259"/>
      <c r="U11" s="259"/>
      <c r="V11" s="259"/>
      <c r="W11" s="260"/>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61" t="s">
        <v>28</v>
      </c>
      <c r="C14" s="262"/>
      <c r="D14" s="262"/>
      <c r="E14" s="262"/>
      <c r="F14" s="262"/>
      <c r="G14" s="262"/>
      <c r="H14" s="262"/>
      <c r="I14" s="262"/>
      <c r="J14" s="28"/>
      <c r="K14" s="262" t="s">
        <v>29</v>
      </c>
      <c r="L14" s="262"/>
      <c r="M14" s="262"/>
      <c r="N14" s="262"/>
      <c r="O14" s="262"/>
      <c r="P14" s="262"/>
      <c r="Q14" s="262"/>
      <c r="R14" s="29"/>
      <c r="S14" s="262" t="s">
        <v>30</v>
      </c>
      <c r="T14" s="262"/>
      <c r="U14" s="262"/>
      <c r="V14" s="262"/>
      <c r="W14" s="263"/>
    </row>
    <row r="15" spans="1:29" ht="90" customHeight="1" x14ac:dyDescent="0.2">
      <c r="B15" s="20" t="s">
        <v>31</v>
      </c>
      <c r="C15" s="255" t="s">
        <v>11</v>
      </c>
      <c r="D15" s="255"/>
      <c r="E15" s="255"/>
      <c r="F15" s="255"/>
      <c r="G15" s="255"/>
      <c r="H15" s="255"/>
      <c r="I15" s="255"/>
      <c r="J15" s="30"/>
      <c r="K15" s="30" t="s">
        <v>32</v>
      </c>
      <c r="L15" s="255" t="s">
        <v>11</v>
      </c>
      <c r="M15" s="255"/>
      <c r="N15" s="255"/>
      <c r="O15" s="255"/>
      <c r="P15" s="255"/>
      <c r="Q15" s="255"/>
      <c r="R15" s="22"/>
      <c r="S15" s="30" t="s">
        <v>33</v>
      </c>
      <c r="T15" s="256" t="s">
        <v>958</v>
      </c>
      <c r="U15" s="256"/>
      <c r="V15" s="256"/>
      <c r="W15" s="256"/>
    </row>
    <row r="16" spans="1:29" ht="86.25" customHeight="1" x14ac:dyDescent="0.2">
      <c r="B16" s="20" t="s">
        <v>35</v>
      </c>
      <c r="C16" s="255" t="s">
        <v>11</v>
      </c>
      <c r="D16" s="255"/>
      <c r="E16" s="255"/>
      <c r="F16" s="255"/>
      <c r="G16" s="255"/>
      <c r="H16" s="255"/>
      <c r="I16" s="255"/>
      <c r="J16" s="30"/>
      <c r="K16" s="30" t="s">
        <v>35</v>
      </c>
      <c r="L16" s="255" t="s">
        <v>11</v>
      </c>
      <c r="M16" s="255"/>
      <c r="N16" s="255"/>
      <c r="O16" s="255"/>
      <c r="P16" s="255"/>
      <c r="Q16" s="255"/>
      <c r="R16" s="22"/>
      <c r="S16" s="30" t="s">
        <v>36</v>
      </c>
      <c r="T16" s="256" t="s">
        <v>11</v>
      </c>
      <c r="U16" s="256"/>
      <c r="V16" s="256"/>
      <c r="W16" s="256"/>
    </row>
    <row r="17" spans="2:27" ht="25.5" customHeight="1" thickBot="1" x14ac:dyDescent="0.25">
      <c r="B17" s="31" t="s">
        <v>37</v>
      </c>
      <c r="C17" s="239" t="s">
        <v>11</v>
      </c>
      <c r="D17" s="239"/>
      <c r="E17" s="239"/>
      <c r="F17" s="239"/>
      <c r="G17" s="239"/>
      <c r="H17" s="239"/>
      <c r="I17" s="239"/>
      <c r="J17" s="239"/>
      <c r="K17" s="239"/>
      <c r="L17" s="239"/>
      <c r="M17" s="239"/>
      <c r="N17" s="239"/>
      <c r="O17" s="239"/>
      <c r="P17" s="239"/>
      <c r="Q17" s="239"/>
      <c r="R17" s="239"/>
      <c r="S17" s="239"/>
      <c r="T17" s="239"/>
      <c r="U17" s="239"/>
      <c r="V17" s="239"/>
      <c r="W17" s="240"/>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41" t="s">
        <v>39</v>
      </c>
      <c r="C19" s="242"/>
      <c r="D19" s="242"/>
      <c r="E19" s="242"/>
      <c r="F19" s="242"/>
      <c r="G19" s="242"/>
      <c r="H19" s="242"/>
      <c r="I19" s="242"/>
      <c r="J19" s="242"/>
      <c r="K19" s="242"/>
      <c r="L19" s="242"/>
      <c r="M19" s="242"/>
      <c r="N19" s="242"/>
      <c r="O19" s="242"/>
      <c r="P19" s="242"/>
      <c r="Q19" s="242"/>
      <c r="R19" s="242"/>
      <c r="S19" s="242"/>
      <c r="T19" s="243"/>
      <c r="U19" s="229" t="s">
        <v>40</v>
      </c>
      <c r="V19" s="228"/>
      <c r="W19" s="230"/>
    </row>
    <row r="20" spans="2:27" ht="14.25" customHeight="1" x14ac:dyDescent="0.2">
      <c r="B20" s="244" t="s">
        <v>41</v>
      </c>
      <c r="C20" s="245"/>
      <c r="D20" s="245"/>
      <c r="E20" s="245"/>
      <c r="F20" s="245"/>
      <c r="G20" s="245"/>
      <c r="H20" s="245"/>
      <c r="I20" s="245"/>
      <c r="J20" s="245"/>
      <c r="K20" s="245"/>
      <c r="L20" s="245"/>
      <c r="M20" s="245" t="s">
        <v>42</v>
      </c>
      <c r="N20" s="245"/>
      <c r="O20" s="245" t="s">
        <v>43</v>
      </c>
      <c r="P20" s="245"/>
      <c r="Q20" s="245" t="s">
        <v>44</v>
      </c>
      <c r="R20" s="245"/>
      <c r="S20" s="245" t="s">
        <v>45</v>
      </c>
      <c r="T20" s="248" t="s">
        <v>46</v>
      </c>
      <c r="U20" s="250" t="s">
        <v>47</v>
      </c>
      <c r="V20" s="252" t="s">
        <v>48</v>
      </c>
      <c r="W20" s="253" t="s">
        <v>49</v>
      </c>
    </row>
    <row r="21" spans="2:27" ht="27" customHeight="1" thickBot="1" x14ac:dyDescent="0.25">
      <c r="B21" s="246"/>
      <c r="C21" s="247"/>
      <c r="D21" s="247"/>
      <c r="E21" s="247"/>
      <c r="F21" s="247"/>
      <c r="G21" s="247"/>
      <c r="H21" s="247"/>
      <c r="I21" s="247"/>
      <c r="J21" s="247"/>
      <c r="K21" s="247"/>
      <c r="L21" s="247"/>
      <c r="M21" s="247"/>
      <c r="N21" s="247"/>
      <c r="O21" s="247"/>
      <c r="P21" s="247"/>
      <c r="Q21" s="247"/>
      <c r="R21" s="247"/>
      <c r="S21" s="247"/>
      <c r="T21" s="249"/>
      <c r="U21" s="251"/>
      <c r="V21" s="247"/>
      <c r="W21" s="254"/>
      <c r="Z21" s="33" t="s">
        <v>11</v>
      </c>
      <c r="AA21" s="33" t="s">
        <v>50</v>
      </c>
    </row>
    <row r="22" spans="2:27" ht="56.25" customHeight="1" x14ac:dyDescent="0.2">
      <c r="B22" s="235" t="s">
        <v>957</v>
      </c>
      <c r="C22" s="236"/>
      <c r="D22" s="236"/>
      <c r="E22" s="236"/>
      <c r="F22" s="236"/>
      <c r="G22" s="236"/>
      <c r="H22" s="236"/>
      <c r="I22" s="236"/>
      <c r="J22" s="236"/>
      <c r="K22" s="236"/>
      <c r="L22" s="236"/>
      <c r="M22" s="237" t="s">
        <v>951</v>
      </c>
      <c r="N22" s="237"/>
      <c r="O22" s="237" t="s">
        <v>52</v>
      </c>
      <c r="P22" s="237"/>
      <c r="Q22" s="238" t="s">
        <v>53</v>
      </c>
      <c r="R22" s="238"/>
      <c r="S22" s="34" t="s">
        <v>54</v>
      </c>
      <c r="T22" s="34" t="s">
        <v>54</v>
      </c>
      <c r="U22" s="34" t="s">
        <v>956</v>
      </c>
      <c r="V22" s="34">
        <f t="shared" ref="V22:V32" si="0">+IF(ISERR(U22/T22*100),"N/A",ROUND(U22/T22*100,2))</f>
        <v>92.07</v>
      </c>
      <c r="W22" s="35">
        <f t="shared" ref="W22:W32" si="1">+IF(ISERR(U22/S22*100),"N/A",ROUND(U22/S22*100,2))</f>
        <v>92.07</v>
      </c>
    </row>
    <row r="23" spans="2:27" ht="56.25" customHeight="1" x14ac:dyDescent="0.2">
      <c r="B23" s="235" t="s">
        <v>955</v>
      </c>
      <c r="C23" s="236"/>
      <c r="D23" s="236"/>
      <c r="E23" s="236"/>
      <c r="F23" s="236"/>
      <c r="G23" s="236"/>
      <c r="H23" s="236"/>
      <c r="I23" s="236"/>
      <c r="J23" s="236"/>
      <c r="K23" s="236"/>
      <c r="L23" s="236"/>
      <c r="M23" s="237" t="s">
        <v>951</v>
      </c>
      <c r="N23" s="237"/>
      <c r="O23" s="237" t="s">
        <v>52</v>
      </c>
      <c r="P23" s="237"/>
      <c r="Q23" s="238" t="s">
        <v>69</v>
      </c>
      <c r="R23" s="238"/>
      <c r="S23" s="34" t="s">
        <v>954</v>
      </c>
      <c r="T23" s="34" t="s">
        <v>954</v>
      </c>
      <c r="U23" s="34" t="s">
        <v>953</v>
      </c>
      <c r="V23" s="34">
        <f t="shared" si="0"/>
        <v>215.79</v>
      </c>
      <c r="W23" s="35">
        <f t="shared" si="1"/>
        <v>215.79</v>
      </c>
    </row>
    <row r="24" spans="2:27" ht="56.25" customHeight="1" x14ac:dyDescent="0.2">
      <c r="B24" s="235" t="s">
        <v>952</v>
      </c>
      <c r="C24" s="236"/>
      <c r="D24" s="236"/>
      <c r="E24" s="236"/>
      <c r="F24" s="236"/>
      <c r="G24" s="236"/>
      <c r="H24" s="236"/>
      <c r="I24" s="236"/>
      <c r="J24" s="236"/>
      <c r="K24" s="236"/>
      <c r="L24" s="236"/>
      <c r="M24" s="237" t="s">
        <v>951</v>
      </c>
      <c r="N24" s="237"/>
      <c r="O24" s="237" t="s">
        <v>52</v>
      </c>
      <c r="P24" s="237"/>
      <c r="Q24" s="238" t="s">
        <v>53</v>
      </c>
      <c r="R24" s="238"/>
      <c r="S24" s="34" t="s">
        <v>54</v>
      </c>
      <c r="T24" s="34" t="s">
        <v>54</v>
      </c>
      <c r="U24" s="34" t="s">
        <v>54</v>
      </c>
      <c r="V24" s="34">
        <f t="shared" si="0"/>
        <v>100</v>
      </c>
      <c r="W24" s="35">
        <f t="shared" si="1"/>
        <v>100</v>
      </c>
    </row>
    <row r="25" spans="2:27" ht="56.25" customHeight="1" x14ac:dyDescent="0.2">
      <c r="B25" s="235" t="s">
        <v>950</v>
      </c>
      <c r="C25" s="236"/>
      <c r="D25" s="236"/>
      <c r="E25" s="236"/>
      <c r="F25" s="236"/>
      <c r="G25" s="236"/>
      <c r="H25" s="236"/>
      <c r="I25" s="236"/>
      <c r="J25" s="236"/>
      <c r="K25" s="236"/>
      <c r="L25" s="236"/>
      <c r="M25" s="237" t="s">
        <v>945</v>
      </c>
      <c r="N25" s="237"/>
      <c r="O25" s="237" t="s">
        <v>52</v>
      </c>
      <c r="P25" s="237"/>
      <c r="Q25" s="238" t="s">
        <v>393</v>
      </c>
      <c r="R25" s="238"/>
      <c r="S25" s="34" t="s">
        <v>949</v>
      </c>
      <c r="T25" s="34" t="s">
        <v>948</v>
      </c>
      <c r="U25" s="34" t="s">
        <v>947</v>
      </c>
      <c r="V25" s="34">
        <f t="shared" si="0"/>
        <v>92.51</v>
      </c>
      <c r="W25" s="35">
        <f t="shared" si="1"/>
        <v>90.77</v>
      </c>
    </row>
    <row r="26" spans="2:27" ht="56.25" customHeight="1" x14ac:dyDescent="0.2">
      <c r="B26" s="235" t="s">
        <v>946</v>
      </c>
      <c r="C26" s="236"/>
      <c r="D26" s="236"/>
      <c r="E26" s="236"/>
      <c r="F26" s="236"/>
      <c r="G26" s="236"/>
      <c r="H26" s="236"/>
      <c r="I26" s="236"/>
      <c r="J26" s="236"/>
      <c r="K26" s="236"/>
      <c r="L26" s="236"/>
      <c r="M26" s="237" t="s">
        <v>945</v>
      </c>
      <c r="N26" s="237"/>
      <c r="O26" s="237" t="s">
        <v>52</v>
      </c>
      <c r="P26" s="237"/>
      <c r="Q26" s="238" t="s">
        <v>53</v>
      </c>
      <c r="R26" s="238"/>
      <c r="S26" s="34" t="s">
        <v>252</v>
      </c>
      <c r="T26" s="34" t="s">
        <v>944</v>
      </c>
      <c r="U26" s="34" t="s">
        <v>943</v>
      </c>
      <c r="V26" s="34">
        <f t="shared" si="0"/>
        <v>41.46</v>
      </c>
      <c r="W26" s="35">
        <f t="shared" si="1"/>
        <v>42.5</v>
      </c>
    </row>
    <row r="27" spans="2:27" ht="56.25" customHeight="1" x14ac:dyDescent="0.2">
      <c r="B27" s="235" t="s">
        <v>942</v>
      </c>
      <c r="C27" s="236"/>
      <c r="D27" s="236"/>
      <c r="E27" s="236"/>
      <c r="F27" s="236"/>
      <c r="G27" s="236"/>
      <c r="H27" s="236"/>
      <c r="I27" s="236"/>
      <c r="J27" s="236"/>
      <c r="K27" s="236"/>
      <c r="L27" s="236"/>
      <c r="M27" s="237" t="s">
        <v>737</v>
      </c>
      <c r="N27" s="237"/>
      <c r="O27" s="237" t="s">
        <v>52</v>
      </c>
      <c r="P27" s="237"/>
      <c r="Q27" s="238" t="s">
        <v>53</v>
      </c>
      <c r="R27" s="238"/>
      <c r="S27" s="34" t="s">
        <v>54</v>
      </c>
      <c r="T27" s="34" t="s">
        <v>54</v>
      </c>
      <c r="U27" s="34" t="s">
        <v>941</v>
      </c>
      <c r="V27" s="34">
        <f t="shared" si="0"/>
        <v>53.9</v>
      </c>
      <c r="W27" s="35">
        <f t="shared" si="1"/>
        <v>53.9</v>
      </c>
    </row>
    <row r="28" spans="2:27" ht="56.25" customHeight="1" x14ac:dyDescent="0.2">
      <c r="B28" s="235" t="s">
        <v>940</v>
      </c>
      <c r="C28" s="236"/>
      <c r="D28" s="236"/>
      <c r="E28" s="236"/>
      <c r="F28" s="236"/>
      <c r="G28" s="236"/>
      <c r="H28" s="236"/>
      <c r="I28" s="236"/>
      <c r="J28" s="236"/>
      <c r="K28" s="236"/>
      <c r="L28" s="236"/>
      <c r="M28" s="237" t="s">
        <v>799</v>
      </c>
      <c r="N28" s="237"/>
      <c r="O28" s="237" t="s">
        <v>52</v>
      </c>
      <c r="P28" s="237"/>
      <c r="Q28" s="238" t="s">
        <v>53</v>
      </c>
      <c r="R28" s="238"/>
      <c r="S28" s="34" t="s">
        <v>618</v>
      </c>
      <c r="T28" s="34" t="s">
        <v>618</v>
      </c>
      <c r="U28" s="34" t="s">
        <v>939</v>
      </c>
      <c r="V28" s="34">
        <f t="shared" si="0"/>
        <v>125.42</v>
      </c>
      <c r="W28" s="35">
        <f t="shared" si="1"/>
        <v>125.42</v>
      </c>
    </row>
    <row r="29" spans="2:27" ht="56.25" customHeight="1" x14ac:dyDescent="0.2">
      <c r="B29" s="235" t="s">
        <v>938</v>
      </c>
      <c r="C29" s="236"/>
      <c r="D29" s="236"/>
      <c r="E29" s="236"/>
      <c r="F29" s="236"/>
      <c r="G29" s="236"/>
      <c r="H29" s="236"/>
      <c r="I29" s="236"/>
      <c r="J29" s="236"/>
      <c r="K29" s="236"/>
      <c r="L29" s="236"/>
      <c r="M29" s="237" t="s">
        <v>799</v>
      </c>
      <c r="N29" s="237"/>
      <c r="O29" s="237" t="s">
        <v>52</v>
      </c>
      <c r="P29" s="237"/>
      <c r="Q29" s="238" t="s">
        <v>53</v>
      </c>
      <c r="R29" s="238"/>
      <c r="S29" s="34" t="s">
        <v>534</v>
      </c>
      <c r="T29" s="34" t="s">
        <v>534</v>
      </c>
      <c r="U29" s="34" t="s">
        <v>937</v>
      </c>
      <c r="V29" s="34">
        <f t="shared" si="0"/>
        <v>158.80000000000001</v>
      </c>
      <c r="W29" s="35">
        <f t="shared" si="1"/>
        <v>158.80000000000001</v>
      </c>
    </row>
    <row r="30" spans="2:27" ht="56.25" customHeight="1" x14ac:dyDescent="0.2">
      <c r="B30" s="235" t="s">
        <v>936</v>
      </c>
      <c r="C30" s="236"/>
      <c r="D30" s="236"/>
      <c r="E30" s="236"/>
      <c r="F30" s="236"/>
      <c r="G30" s="236"/>
      <c r="H30" s="236"/>
      <c r="I30" s="236"/>
      <c r="J30" s="236"/>
      <c r="K30" s="236"/>
      <c r="L30" s="236"/>
      <c r="M30" s="237" t="s">
        <v>799</v>
      </c>
      <c r="N30" s="237"/>
      <c r="O30" s="237" t="s">
        <v>52</v>
      </c>
      <c r="P30" s="237"/>
      <c r="Q30" s="238" t="s">
        <v>53</v>
      </c>
      <c r="R30" s="238"/>
      <c r="S30" s="34" t="s">
        <v>935</v>
      </c>
      <c r="T30" s="34" t="s">
        <v>935</v>
      </c>
      <c r="U30" s="34" t="s">
        <v>160</v>
      </c>
      <c r="V30" s="34">
        <f t="shared" si="0"/>
        <v>91.18</v>
      </c>
      <c r="W30" s="35">
        <f t="shared" si="1"/>
        <v>91.18</v>
      </c>
    </row>
    <row r="31" spans="2:27" ht="56.25" customHeight="1" x14ac:dyDescent="0.2">
      <c r="B31" s="235" t="s">
        <v>934</v>
      </c>
      <c r="C31" s="236"/>
      <c r="D31" s="236"/>
      <c r="E31" s="236"/>
      <c r="F31" s="236"/>
      <c r="G31" s="236"/>
      <c r="H31" s="236"/>
      <c r="I31" s="236"/>
      <c r="J31" s="236"/>
      <c r="K31" s="236"/>
      <c r="L31" s="236"/>
      <c r="M31" s="237" t="s">
        <v>799</v>
      </c>
      <c r="N31" s="237"/>
      <c r="O31" s="237" t="s">
        <v>52</v>
      </c>
      <c r="P31" s="237"/>
      <c r="Q31" s="238" t="s">
        <v>53</v>
      </c>
      <c r="R31" s="238"/>
      <c r="S31" s="34" t="s">
        <v>933</v>
      </c>
      <c r="T31" s="34" t="s">
        <v>933</v>
      </c>
      <c r="U31" s="34" t="s">
        <v>932</v>
      </c>
      <c r="V31" s="34">
        <f t="shared" si="0"/>
        <v>101.64</v>
      </c>
      <c r="W31" s="35">
        <f t="shared" si="1"/>
        <v>101.64</v>
      </c>
    </row>
    <row r="32" spans="2:27" ht="56.25" customHeight="1" thickBot="1" x14ac:dyDescent="0.25">
      <c r="B32" s="235" t="s">
        <v>931</v>
      </c>
      <c r="C32" s="236"/>
      <c r="D32" s="236"/>
      <c r="E32" s="236"/>
      <c r="F32" s="236"/>
      <c r="G32" s="236"/>
      <c r="H32" s="236"/>
      <c r="I32" s="236"/>
      <c r="J32" s="236"/>
      <c r="K32" s="236"/>
      <c r="L32" s="236"/>
      <c r="M32" s="237" t="s">
        <v>687</v>
      </c>
      <c r="N32" s="237"/>
      <c r="O32" s="237" t="s">
        <v>52</v>
      </c>
      <c r="P32" s="237"/>
      <c r="Q32" s="238" t="s">
        <v>53</v>
      </c>
      <c r="R32" s="238"/>
      <c r="S32" s="34" t="s">
        <v>930</v>
      </c>
      <c r="T32" s="34" t="s">
        <v>930</v>
      </c>
      <c r="U32" s="34" t="s">
        <v>929</v>
      </c>
      <c r="V32" s="34">
        <f t="shared" si="0"/>
        <v>109.09</v>
      </c>
      <c r="W32" s="35">
        <f t="shared" si="1"/>
        <v>109.09</v>
      </c>
    </row>
    <row r="33" spans="2:25" ht="21.75" customHeight="1" thickTop="1" thickBot="1" x14ac:dyDescent="0.25">
      <c r="B33" s="11" t="s">
        <v>64</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22" t="s">
        <v>2346</v>
      </c>
      <c r="C34" s="223"/>
      <c r="D34" s="223"/>
      <c r="E34" s="223"/>
      <c r="F34" s="223"/>
      <c r="G34" s="223"/>
      <c r="H34" s="223"/>
      <c r="I34" s="223"/>
      <c r="J34" s="223"/>
      <c r="K34" s="223"/>
      <c r="L34" s="223"/>
      <c r="M34" s="223"/>
      <c r="N34" s="223"/>
      <c r="O34" s="223"/>
      <c r="P34" s="223"/>
      <c r="Q34" s="224"/>
      <c r="R34" s="37" t="s">
        <v>45</v>
      </c>
      <c r="S34" s="228" t="s">
        <v>46</v>
      </c>
      <c r="T34" s="228"/>
      <c r="U34" s="38" t="s">
        <v>65</v>
      </c>
      <c r="V34" s="229" t="s">
        <v>66</v>
      </c>
      <c r="W34" s="230"/>
    </row>
    <row r="35" spans="2:25" ht="30.75" customHeight="1" thickBot="1" x14ac:dyDescent="0.25">
      <c r="B35" s="225"/>
      <c r="C35" s="226"/>
      <c r="D35" s="226"/>
      <c r="E35" s="226"/>
      <c r="F35" s="226"/>
      <c r="G35" s="226"/>
      <c r="H35" s="226"/>
      <c r="I35" s="226"/>
      <c r="J35" s="226"/>
      <c r="K35" s="226"/>
      <c r="L35" s="226"/>
      <c r="M35" s="226"/>
      <c r="N35" s="226"/>
      <c r="O35" s="226"/>
      <c r="P35" s="226"/>
      <c r="Q35" s="227"/>
      <c r="R35" s="39" t="s">
        <v>67</v>
      </c>
      <c r="S35" s="39" t="s">
        <v>67</v>
      </c>
      <c r="T35" s="39" t="s">
        <v>52</v>
      </c>
      <c r="U35" s="39" t="s">
        <v>67</v>
      </c>
      <c r="V35" s="39" t="s">
        <v>68</v>
      </c>
      <c r="W35" s="32" t="s">
        <v>69</v>
      </c>
      <c r="Y35" s="36"/>
    </row>
    <row r="36" spans="2:25" ht="23.25" customHeight="1" thickBot="1" x14ac:dyDescent="0.25">
      <c r="B36" s="231" t="s">
        <v>70</v>
      </c>
      <c r="C36" s="232"/>
      <c r="D36" s="232"/>
      <c r="E36" s="40" t="s">
        <v>927</v>
      </c>
      <c r="F36" s="40"/>
      <c r="G36" s="40"/>
      <c r="H36" s="41"/>
      <c r="I36" s="41"/>
      <c r="J36" s="41"/>
      <c r="K36" s="41"/>
      <c r="L36" s="41"/>
      <c r="M36" s="41"/>
      <c r="N36" s="41"/>
      <c r="O36" s="41"/>
      <c r="P36" s="42"/>
      <c r="Q36" s="42"/>
      <c r="R36" s="43" t="s">
        <v>928</v>
      </c>
      <c r="S36" s="44" t="s">
        <v>11</v>
      </c>
      <c r="T36" s="42"/>
      <c r="U36" s="44" t="s">
        <v>925</v>
      </c>
      <c r="V36" s="42"/>
      <c r="W36" s="45">
        <f t="shared" ref="W36:W45" si="2">+IF(ISERR(U36/R36*100),"N/A",ROUND(U36/R36*100,2))</f>
        <v>65.53</v>
      </c>
    </row>
    <row r="37" spans="2:25" ht="26.25" customHeight="1" x14ac:dyDescent="0.2">
      <c r="B37" s="233" t="s">
        <v>74</v>
      </c>
      <c r="C37" s="234"/>
      <c r="D37" s="234"/>
      <c r="E37" s="46" t="s">
        <v>927</v>
      </c>
      <c r="F37" s="46"/>
      <c r="G37" s="46"/>
      <c r="H37" s="47"/>
      <c r="I37" s="47"/>
      <c r="J37" s="47"/>
      <c r="K37" s="47"/>
      <c r="L37" s="47"/>
      <c r="M37" s="47"/>
      <c r="N37" s="47"/>
      <c r="O37" s="47"/>
      <c r="P37" s="48"/>
      <c r="Q37" s="48"/>
      <c r="R37" s="49" t="s">
        <v>926</v>
      </c>
      <c r="S37" s="50" t="s">
        <v>926</v>
      </c>
      <c r="T37" s="51">
        <f>+IF(ISERR(S37/R37*100),"N/A",ROUND(S37/R37*100,2))</f>
        <v>100</v>
      </c>
      <c r="U37" s="50" t="s">
        <v>925</v>
      </c>
      <c r="V37" s="51">
        <f>+IF(ISERR(U37/S37*100),"N/A",ROUND(U37/S37*100,2))</f>
        <v>88.74</v>
      </c>
      <c r="W37" s="52">
        <f t="shared" si="2"/>
        <v>88.74</v>
      </c>
    </row>
    <row r="38" spans="2:25" ht="23.25" customHeight="1" thickBot="1" x14ac:dyDescent="0.25">
      <c r="B38" s="231" t="s">
        <v>70</v>
      </c>
      <c r="C38" s="232"/>
      <c r="D38" s="232"/>
      <c r="E38" s="40" t="s">
        <v>923</v>
      </c>
      <c r="F38" s="40"/>
      <c r="G38" s="40"/>
      <c r="H38" s="41"/>
      <c r="I38" s="41"/>
      <c r="J38" s="41"/>
      <c r="K38" s="41"/>
      <c r="L38" s="41"/>
      <c r="M38" s="41"/>
      <c r="N38" s="41"/>
      <c r="O38" s="41"/>
      <c r="P38" s="42"/>
      <c r="Q38" s="42"/>
      <c r="R38" s="43" t="s">
        <v>924</v>
      </c>
      <c r="S38" s="44" t="s">
        <v>11</v>
      </c>
      <c r="T38" s="42"/>
      <c r="U38" s="44" t="s">
        <v>922</v>
      </c>
      <c r="V38" s="42"/>
      <c r="W38" s="45">
        <f t="shared" si="2"/>
        <v>96.58</v>
      </c>
    </row>
    <row r="39" spans="2:25" ht="26.25" customHeight="1" x14ac:dyDescent="0.2">
      <c r="B39" s="233" t="s">
        <v>74</v>
      </c>
      <c r="C39" s="234"/>
      <c r="D39" s="234"/>
      <c r="E39" s="46" t="s">
        <v>923</v>
      </c>
      <c r="F39" s="46"/>
      <c r="G39" s="46"/>
      <c r="H39" s="47"/>
      <c r="I39" s="47"/>
      <c r="J39" s="47"/>
      <c r="K39" s="47"/>
      <c r="L39" s="47"/>
      <c r="M39" s="47"/>
      <c r="N39" s="47"/>
      <c r="O39" s="47"/>
      <c r="P39" s="48"/>
      <c r="Q39" s="48"/>
      <c r="R39" s="49" t="s">
        <v>922</v>
      </c>
      <c r="S39" s="50" t="s">
        <v>922</v>
      </c>
      <c r="T39" s="51">
        <f>+IF(ISERR(S39/R39*100),"N/A",ROUND(S39/R39*100,2))</f>
        <v>100</v>
      </c>
      <c r="U39" s="50" t="s">
        <v>922</v>
      </c>
      <c r="V39" s="51">
        <f>+IF(ISERR(U39/S39*100),"N/A",ROUND(U39/S39*100,2))</f>
        <v>100</v>
      </c>
      <c r="W39" s="52">
        <f t="shared" si="2"/>
        <v>100</v>
      </c>
    </row>
    <row r="40" spans="2:25" ht="23.25" customHeight="1" thickBot="1" x14ac:dyDescent="0.25">
      <c r="B40" s="231" t="s">
        <v>70</v>
      </c>
      <c r="C40" s="232"/>
      <c r="D40" s="232"/>
      <c r="E40" s="40" t="s">
        <v>721</v>
      </c>
      <c r="F40" s="40"/>
      <c r="G40" s="40"/>
      <c r="H40" s="41"/>
      <c r="I40" s="41"/>
      <c r="J40" s="41"/>
      <c r="K40" s="41"/>
      <c r="L40" s="41"/>
      <c r="M40" s="41"/>
      <c r="N40" s="41"/>
      <c r="O40" s="41"/>
      <c r="P40" s="42"/>
      <c r="Q40" s="42"/>
      <c r="R40" s="43" t="s">
        <v>921</v>
      </c>
      <c r="S40" s="44" t="s">
        <v>11</v>
      </c>
      <c r="T40" s="42"/>
      <c r="U40" s="44" t="s">
        <v>919</v>
      </c>
      <c r="V40" s="42"/>
      <c r="W40" s="45">
        <f t="shared" si="2"/>
        <v>80.83</v>
      </c>
    </row>
    <row r="41" spans="2:25" ht="26.25" customHeight="1" x14ac:dyDescent="0.2">
      <c r="B41" s="233" t="s">
        <v>74</v>
      </c>
      <c r="C41" s="234"/>
      <c r="D41" s="234"/>
      <c r="E41" s="46" t="s">
        <v>721</v>
      </c>
      <c r="F41" s="46"/>
      <c r="G41" s="46"/>
      <c r="H41" s="47"/>
      <c r="I41" s="47"/>
      <c r="J41" s="47"/>
      <c r="K41" s="47"/>
      <c r="L41" s="47"/>
      <c r="M41" s="47"/>
      <c r="N41" s="47"/>
      <c r="O41" s="47"/>
      <c r="P41" s="48"/>
      <c r="Q41" s="48"/>
      <c r="R41" s="49" t="s">
        <v>920</v>
      </c>
      <c r="S41" s="50" t="s">
        <v>920</v>
      </c>
      <c r="T41" s="51">
        <f>+IF(ISERR(S41/R41*100),"N/A",ROUND(S41/R41*100,2))</f>
        <v>100</v>
      </c>
      <c r="U41" s="50" t="s">
        <v>919</v>
      </c>
      <c r="V41" s="51">
        <f>+IF(ISERR(U41/S41*100),"N/A",ROUND(U41/S41*100,2))</f>
        <v>83.87</v>
      </c>
      <c r="W41" s="52">
        <f t="shared" si="2"/>
        <v>83.87</v>
      </c>
    </row>
    <row r="42" spans="2:25" ht="23.25" customHeight="1" thickBot="1" x14ac:dyDescent="0.25">
      <c r="B42" s="231" t="s">
        <v>70</v>
      </c>
      <c r="C42" s="232"/>
      <c r="D42" s="232"/>
      <c r="E42" s="40" t="s">
        <v>763</v>
      </c>
      <c r="F42" s="40"/>
      <c r="G42" s="40"/>
      <c r="H42" s="41"/>
      <c r="I42" s="41"/>
      <c r="J42" s="41"/>
      <c r="K42" s="41"/>
      <c r="L42" s="41"/>
      <c r="M42" s="41"/>
      <c r="N42" s="41"/>
      <c r="O42" s="41"/>
      <c r="P42" s="42"/>
      <c r="Q42" s="42"/>
      <c r="R42" s="43" t="s">
        <v>918</v>
      </c>
      <c r="S42" s="44" t="s">
        <v>11</v>
      </c>
      <c r="T42" s="42"/>
      <c r="U42" s="44" t="s">
        <v>916</v>
      </c>
      <c r="V42" s="42"/>
      <c r="W42" s="45">
        <f t="shared" si="2"/>
        <v>64.3</v>
      </c>
    </row>
    <row r="43" spans="2:25" ht="26.25" customHeight="1" x14ac:dyDescent="0.2">
      <c r="B43" s="233" t="s">
        <v>74</v>
      </c>
      <c r="C43" s="234"/>
      <c r="D43" s="234"/>
      <c r="E43" s="46" t="s">
        <v>763</v>
      </c>
      <c r="F43" s="46"/>
      <c r="G43" s="46"/>
      <c r="H43" s="47"/>
      <c r="I43" s="47"/>
      <c r="J43" s="47"/>
      <c r="K43" s="47"/>
      <c r="L43" s="47"/>
      <c r="M43" s="47"/>
      <c r="N43" s="47"/>
      <c r="O43" s="47"/>
      <c r="P43" s="48"/>
      <c r="Q43" s="48"/>
      <c r="R43" s="49" t="s">
        <v>917</v>
      </c>
      <c r="S43" s="50" t="s">
        <v>917</v>
      </c>
      <c r="T43" s="51">
        <f>+IF(ISERR(S43/R43*100),"N/A",ROUND(S43/R43*100,2))</f>
        <v>100</v>
      </c>
      <c r="U43" s="50" t="s">
        <v>916</v>
      </c>
      <c r="V43" s="51">
        <f>+IF(ISERR(U43/S43*100),"N/A",ROUND(U43/S43*100,2))</f>
        <v>99.65</v>
      </c>
      <c r="W43" s="52">
        <f t="shared" si="2"/>
        <v>99.65</v>
      </c>
    </row>
    <row r="44" spans="2:25" ht="23.25" customHeight="1" thickBot="1" x14ac:dyDescent="0.25">
      <c r="B44" s="231" t="s">
        <v>70</v>
      </c>
      <c r="C44" s="232"/>
      <c r="D44" s="232"/>
      <c r="E44" s="40" t="s">
        <v>673</v>
      </c>
      <c r="F44" s="40"/>
      <c r="G44" s="40"/>
      <c r="H44" s="41"/>
      <c r="I44" s="41"/>
      <c r="J44" s="41"/>
      <c r="K44" s="41"/>
      <c r="L44" s="41"/>
      <c r="M44" s="41"/>
      <c r="N44" s="41"/>
      <c r="O44" s="41"/>
      <c r="P44" s="42"/>
      <c r="Q44" s="42"/>
      <c r="R44" s="43" t="s">
        <v>915</v>
      </c>
      <c r="S44" s="44" t="s">
        <v>11</v>
      </c>
      <c r="T44" s="42"/>
      <c r="U44" s="44" t="s">
        <v>903</v>
      </c>
      <c r="V44" s="42"/>
      <c r="W44" s="45">
        <f t="shared" si="2"/>
        <v>69.88</v>
      </c>
    </row>
    <row r="45" spans="2:25" ht="26.25" customHeight="1" thickBot="1" x14ac:dyDescent="0.25">
      <c r="B45" s="233" t="s">
        <v>74</v>
      </c>
      <c r="C45" s="234"/>
      <c r="D45" s="234"/>
      <c r="E45" s="46" t="s">
        <v>673</v>
      </c>
      <c r="F45" s="46"/>
      <c r="G45" s="46"/>
      <c r="H45" s="47"/>
      <c r="I45" s="47"/>
      <c r="J45" s="47"/>
      <c r="K45" s="47"/>
      <c r="L45" s="47"/>
      <c r="M45" s="47"/>
      <c r="N45" s="47"/>
      <c r="O45" s="47"/>
      <c r="P45" s="48"/>
      <c r="Q45" s="48"/>
      <c r="R45" s="49" t="s">
        <v>903</v>
      </c>
      <c r="S45" s="50" t="s">
        <v>903</v>
      </c>
      <c r="T45" s="51">
        <f>+IF(ISERR(S45/R45*100),"N/A",ROUND(S45/R45*100,2))</f>
        <v>100</v>
      </c>
      <c r="U45" s="50" t="s">
        <v>903</v>
      </c>
      <c r="V45" s="51">
        <f>+IF(ISERR(U45/S45*100),"N/A",ROUND(U45/S45*100,2))</f>
        <v>100</v>
      </c>
      <c r="W45" s="52">
        <f t="shared" si="2"/>
        <v>100</v>
      </c>
    </row>
    <row r="46" spans="2:25" ht="22.5" customHeight="1" thickTop="1" thickBot="1" x14ac:dyDescent="0.25">
      <c r="B46" s="11" t="s">
        <v>80</v>
      </c>
      <c r="C46" s="12"/>
      <c r="D46" s="12"/>
      <c r="E46" s="12"/>
      <c r="F46" s="12"/>
      <c r="G46" s="12"/>
      <c r="H46" s="13"/>
      <c r="I46" s="13"/>
      <c r="J46" s="13"/>
      <c r="K46" s="13"/>
      <c r="L46" s="13"/>
      <c r="M46" s="13"/>
      <c r="N46" s="13"/>
      <c r="O46" s="13"/>
      <c r="P46" s="13"/>
      <c r="Q46" s="13"/>
      <c r="R46" s="13"/>
      <c r="S46" s="13"/>
      <c r="T46" s="13"/>
      <c r="U46" s="13"/>
      <c r="V46" s="13"/>
      <c r="W46" s="14"/>
    </row>
    <row r="47" spans="2:25" ht="37.5" customHeight="1" thickTop="1" x14ac:dyDescent="0.2">
      <c r="B47" s="213" t="s">
        <v>914</v>
      </c>
      <c r="C47" s="214"/>
      <c r="D47" s="214"/>
      <c r="E47" s="214"/>
      <c r="F47" s="214"/>
      <c r="G47" s="214"/>
      <c r="H47" s="214"/>
      <c r="I47" s="214"/>
      <c r="J47" s="214"/>
      <c r="K47" s="214"/>
      <c r="L47" s="214"/>
      <c r="M47" s="214"/>
      <c r="N47" s="214"/>
      <c r="O47" s="214"/>
      <c r="P47" s="214"/>
      <c r="Q47" s="214"/>
      <c r="R47" s="214"/>
      <c r="S47" s="214"/>
      <c r="T47" s="214"/>
      <c r="U47" s="214"/>
      <c r="V47" s="214"/>
      <c r="W47" s="215"/>
    </row>
    <row r="48" spans="2:25" ht="243" customHeight="1" thickBot="1" x14ac:dyDescent="0.25">
      <c r="B48" s="216"/>
      <c r="C48" s="217"/>
      <c r="D48" s="217"/>
      <c r="E48" s="217"/>
      <c r="F48" s="217"/>
      <c r="G48" s="217"/>
      <c r="H48" s="217"/>
      <c r="I48" s="217"/>
      <c r="J48" s="217"/>
      <c r="K48" s="217"/>
      <c r="L48" s="217"/>
      <c r="M48" s="217"/>
      <c r="N48" s="217"/>
      <c r="O48" s="217"/>
      <c r="P48" s="217"/>
      <c r="Q48" s="217"/>
      <c r="R48" s="217"/>
      <c r="S48" s="217"/>
      <c r="T48" s="217"/>
      <c r="U48" s="217"/>
      <c r="V48" s="217"/>
      <c r="W48" s="218"/>
    </row>
    <row r="49" spans="2:23" ht="37.5" customHeight="1" thickTop="1" x14ac:dyDescent="0.2">
      <c r="B49" s="213" t="s">
        <v>913</v>
      </c>
      <c r="C49" s="214"/>
      <c r="D49" s="214"/>
      <c r="E49" s="214"/>
      <c r="F49" s="214"/>
      <c r="G49" s="214"/>
      <c r="H49" s="214"/>
      <c r="I49" s="214"/>
      <c r="J49" s="214"/>
      <c r="K49" s="214"/>
      <c r="L49" s="214"/>
      <c r="M49" s="214"/>
      <c r="N49" s="214"/>
      <c r="O49" s="214"/>
      <c r="P49" s="214"/>
      <c r="Q49" s="214"/>
      <c r="R49" s="214"/>
      <c r="S49" s="214"/>
      <c r="T49" s="214"/>
      <c r="U49" s="214"/>
      <c r="V49" s="214"/>
      <c r="W49" s="215"/>
    </row>
    <row r="50" spans="2:23" ht="222" customHeight="1" thickBot="1" x14ac:dyDescent="0.25">
      <c r="B50" s="216"/>
      <c r="C50" s="217"/>
      <c r="D50" s="217"/>
      <c r="E50" s="217"/>
      <c r="F50" s="217"/>
      <c r="G50" s="217"/>
      <c r="H50" s="217"/>
      <c r="I50" s="217"/>
      <c r="J50" s="217"/>
      <c r="K50" s="217"/>
      <c r="L50" s="217"/>
      <c r="M50" s="217"/>
      <c r="N50" s="217"/>
      <c r="O50" s="217"/>
      <c r="P50" s="217"/>
      <c r="Q50" s="217"/>
      <c r="R50" s="217"/>
      <c r="S50" s="217"/>
      <c r="T50" s="217"/>
      <c r="U50" s="217"/>
      <c r="V50" s="217"/>
      <c r="W50" s="218"/>
    </row>
    <row r="51" spans="2:23" ht="37.5" customHeight="1" thickTop="1" x14ac:dyDescent="0.2">
      <c r="B51" s="213" t="s">
        <v>912</v>
      </c>
      <c r="C51" s="214"/>
      <c r="D51" s="214"/>
      <c r="E51" s="214"/>
      <c r="F51" s="214"/>
      <c r="G51" s="214"/>
      <c r="H51" s="214"/>
      <c r="I51" s="214"/>
      <c r="J51" s="214"/>
      <c r="K51" s="214"/>
      <c r="L51" s="214"/>
      <c r="M51" s="214"/>
      <c r="N51" s="214"/>
      <c r="O51" s="214"/>
      <c r="P51" s="214"/>
      <c r="Q51" s="214"/>
      <c r="R51" s="214"/>
      <c r="S51" s="214"/>
      <c r="T51" s="214"/>
      <c r="U51" s="214"/>
      <c r="V51" s="214"/>
      <c r="W51" s="215"/>
    </row>
    <row r="52" spans="2:23" ht="161.25" customHeight="1" thickBot="1" x14ac:dyDescent="0.25">
      <c r="B52" s="219"/>
      <c r="C52" s="220"/>
      <c r="D52" s="220"/>
      <c r="E52" s="220"/>
      <c r="F52" s="220"/>
      <c r="G52" s="220"/>
      <c r="H52" s="220"/>
      <c r="I52" s="220"/>
      <c r="J52" s="220"/>
      <c r="K52" s="220"/>
      <c r="L52" s="220"/>
      <c r="M52" s="220"/>
      <c r="N52" s="220"/>
      <c r="O52" s="220"/>
      <c r="P52" s="220"/>
      <c r="Q52" s="220"/>
      <c r="R52" s="220"/>
      <c r="S52" s="220"/>
      <c r="T52" s="220"/>
      <c r="U52" s="220"/>
      <c r="V52" s="220"/>
      <c r="W52" s="221"/>
    </row>
  </sheetData>
  <mergeCells count="101">
    <mergeCell ref="B51:W52"/>
    <mergeCell ref="B39:D39"/>
    <mergeCell ref="B40:D40"/>
    <mergeCell ref="B41:D41"/>
    <mergeCell ref="B42:D42"/>
    <mergeCell ref="B43:D43"/>
    <mergeCell ref="B44:D44"/>
    <mergeCell ref="B34:Q35"/>
    <mergeCell ref="S34:T34"/>
    <mergeCell ref="V34:W34"/>
    <mergeCell ref="B36:D36"/>
    <mergeCell ref="B37:D37"/>
    <mergeCell ref="B38:D38"/>
    <mergeCell ref="B45:D45"/>
    <mergeCell ref="B47:W48"/>
    <mergeCell ref="B49:W50"/>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2:L22"/>
    <mergeCell ref="M22:N22"/>
    <mergeCell ref="O22:P22"/>
    <mergeCell ref="Q22:R22"/>
    <mergeCell ref="B20:L21"/>
    <mergeCell ref="M20:N21"/>
    <mergeCell ref="O20:P21"/>
    <mergeCell ref="B23:L23"/>
    <mergeCell ref="M23:N23"/>
    <mergeCell ref="O23:P23"/>
    <mergeCell ref="Q23:R23"/>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D7:H7"/>
    <mergeCell ref="O7:W7"/>
    <mergeCell ref="D8:H8"/>
    <mergeCell ref="P8:W8"/>
    <mergeCell ref="D9:H9"/>
    <mergeCell ref="I9:W9"/>
    <mergeCell ref="C10:W10"/>
    <mergeCell ref="C11:W11"/>
    <mergeCell ref="B14:I14"/>
    <mergeCell ref="K14:Q14"/>
    <mergeCell ref="S14:W14"/>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45" min="1" max="22" man="1"/>
    <brk id="50" min="1" max="2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980</v>
      </c>
      <c r="M4" s="269" t="s">
        <v>979</v>
      </c>
      <c r="N4" s="269"/>
      <c r="O4" s="269"/>
      <c r="P4" s="269"/>
      <c r="Q4" s="270"/>
      <c r="R4" s="19"/>
      <c r="S4" s="271" t="s">
        <v>9</v>
      </c>
      <c r="T4" s="272"/>
      <c r="U4" s="272"/>
      <c r="V4" s="259" t="s">
        <v>973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866</v>
      </c>
      <c r="D6" s="255" t="s">
        <v>872</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531</v>
      </c>
      <c r="K8" s="26" t="s">
        <v>103</v>
      </c>
      <c r="L8" s="26" t="s">
        <v>978</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977</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868</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976</v>
      </c>
      <c r="C21" s="236"/>
      <c r="D21" s="236"/>
      <c r="E21" s="236"/>
      <c r="F21" s="236"/>
      <c r="G21" s="236"/>
      <c r="H21" s="236"/>
      <c r="I21" s="236"/>
      <c r="J21" s="236"/>
      <c r="K21" s="236"/>
      <c r="L21" s="236"/>
      <c r="M21" s="237" t="s">
        <v>866</v>
      </c>
      <c r="N21" s="237"/>
      <c r="O21" s="237" t="s">
        <v>52</v>
      </c>
      <c r="P21" s="237"/>
      <c r="Q21" s="238" t="s">
        <v>393</v>
      </c>
      <c r="R21" s="238"/>
      <c r="S21" s="34" t="s">
        <v>54</v>
      </c>
      <c r="T21" s="34" t="s">
        <v>63</v>
      </c>
      <c r="U21" s="34" t="s">
        <v>534</v>
      </c>
      <c r="V21" s="34">
        <f>+IF(ISERR(U21/T21*100),"N/A",ROUND(U21/T21*100,2))</f>
        <v>50</v>
      </c>
      <c r="W21" s="35">
        <f>+IF(ISERR(U21/S21*100),"N/A",ROUND(U21/S21*100,2))</f>
        <v>25</v>
      </c>
    </row>
    <row r="22" spans="2:27" ht="56.25" customHeight="1" thickBot="1" x14ac:dyDescent="0.25">
      <c r="B22" s="235" t="s">
        <v>975</v>
      </c>
      <c r="C22" s="236"/>
      <c r="D22" s="236"/>
      <c r="E22" s="236"/>
      <c r="F22" s="236"/>
      <c r="G22" s="236"/>
      <c r="H22" s="236"/>
      <c r="I22" s="236"/>
      <c r="J22" s="236"/>
      <c r="K22" s="236"/>
      <c r="L22" s="236"/>
      <c r="M22" s="237" t="s">
        <v>866</v>
      </c>
      <c r="N22" s="237"/>
      <c r="O22" s="237" t="s">
        <v>52</v>
      </c>
      <c r="P22" s="237"/>
      <c r="Q22" s="238" t="s">
        <v>393</v>
      </c>
      <c r="R22" s="238"/>
      <c r="S22" s="34" t="s">
        <v>54</v>
      </c>
      <c r="T22" s="34" t="s">
        <v>974</v>
      </c>
      <c r="U22" s="34" t="s">
        <v>974</v>
      </c>
      <c r="V22" s="34">
        <f>+IF(ISERR(U22/T22*100),"N/A",ROUND(U22/T22*100,2))</f>
        <v>100</v>
      </c>
      <c r="W22" s="35">
        <f>+IF(ISERR(U22/S22*100),"N/A",ROUND(U22/S22*100,2))</f>
        <v>33</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863</v>
      </c>
      <c r="F26" s="40"/>
      <c r="G26" s="40"/>
      <c r="H26" s="41"/>
      <c r="I26" s="41"/>
      <c r="J26" s="41"/>
      <c r="K26" s="41"/>
      <c r="L26" s="41"/>
      <c r="M26" s="41"/>
      <c r="N26" s="41"/>
      <c r="O26" s="41"/>
      <c r="P26" s="42"/>
      <c r="Q26" s="42"/>
      <c r="R26" s="43" t="s">
        <v>973</v>
      </c>
      <c r="S26" s="44" t="s">
        <v>11</v>
      </c>
      <c r="T26" s="42"/>
      <c r="U26" s="44" t="s">
        <v>972</v>
      </c>
      <c r="V26" s="42"/>
      <c r="W26" s="45">
        <f>+IF(ISERR(U26/R26*100),"N/A",ROUND(U26/R26*100,2))</f>
        <v>54.4</v>
      </c>
    </row>
    <row r="27" spans="2:27" ht="26.25" customHeight="1" thickBot="1" x14ac:dyDescent="0.25">
      <c r="B27" s="233" t="s">
        <v>74</v>
      </c>
      <c r="C27" s="234"/>
      <c r="D27" s="234"/>
      <c r="E27" s="46" t="s">
        <v>863</v>
      </c>
      <c r="F27" s="46"/>
      <c r="G27" s="46"/>
      <c r="H27" s="47"/>
      <c r="I27" s="47"/>
      <c r="J27" s="47"/>
      <c r="K27" s="47"/>
      <c r="L27" s="47"/>
      <c r="M27" s="47"/>
      <c r="N27" s="47"/>
      <c r="O27" s="47"/>
      <c r="P27" s="48"/>
      <c r="Q27" s="48"/>
      <c r="R27" s="49" t="s">
        <v>972</v>
      </c>
      <c r="S27" s="50" t="s">
        <v>972</v>
      </c>
      <c r="T27" s="51">
        <f>+IF(ISERR(S27/R27*100),"N/A",ROUND(S27/R27*100,2))</f>
        <v>100</v>
      </c>
      <c r="U27" s="50" t="s">
        <v>972</v>
      </c>
      <c r="V27" s="51">
        <f>+IF(ISERR(U27/S27*100),"N/A",ROUND(U27/S27*100,2))</f>
        <v>100</v>
      </c>
      <c r="W27" s="52">
        <f>+IF(ISERR(U27/R27*100),"N/A",ROUND(U27/R27*100,2))</f>
        <v>100</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971</v>
      </c>
      <c r="C29" s="214"/>
      <c r="D29" s="214"/>
      <c r="E29" s="214"/>
      <c r="F29" s="214"/>
      <c r="G29" s="214"/>
      <c r="H29" s="214"/>
      <c r="I29" s="214"/>
      <c r="J29" s="214"/>
      <c r="K29" s="214"/>
      <c r="L29" s="214"/>
      <c r="M29" s="214"/>
      <c r="N29" s="214"/>
      <c r="O29" s="214"/>
      <c r="P29" s="214"/>
      <c r="Q29" s="214"/>
      <c r="R29" s="214"/>
      <c r="S29" s="214"/>
      <c r="T29" s="214"/>
      <c r="U29" s="214"/>
      <c r="V29" s="214"/>
      <c r="W29" s="215"/>
    </row>
    <row r="30" spans="2:27" ht="23.2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970</v>
      </c>
      <c r="C31" s="214"/>
      <c r="D31" s="214"/>
      <c r="E31" s="214"/>
      <c r="F31" s="214"/>
      <c r="G31" s="214"/>
      <c r="H31" s="214"/>
      <c r="I31" s="214"/>
      <c r="J31" s="214"/>
      <c r="K31" s="214"/>
      <c r="L31" s="214"/>
      <c r="M31" s="214"/>
      <c r="N31" s="214"/>
      <c r="O31" s="214"/>
      <c r="P31" s="214"/>
      <c r="Q31" s="214"/>
      <c r="R31" s="214"/>
      <c r="S31" s="214"/>
      <c r="T31" s="214"/>
      <c r="U31" s="214"/>
      <c r="V31" s="214"/>
      <c r="W31" s="215"/>
    </row>
    <row r="32" spans="2:27" ht="1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969</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3.5"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8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1108</v>
      </c>
      <c r="M4" s="269" t="s">
        <v>1107</v>
      </c>
      <c r="N4" s="269"/>
      <c r="O4" s="269"/>
      <c r="P4" s="269"/>
      <c r="Q4" s="270"/>
      <c r="R4" s="19"/>
      <c r="S4" s="271" t="s">
        <v>9</v>
      </c>
      <c r="T4" s="272"/>
      <c r="U4" s="272"/>
      <c r="V4" s="259" t="s">
        <v>1106</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580</v>
      </c>
      <c r="D6" s="255" t="s">
        <v>1105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1050</v>
      </c>
      <c r="D7" s="257" t="s">
        <v>1104</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737</v>
      </c>
      <c r="D8" s="257" t="s">
        <v>746</v>
      </c>
      <c r="E8" s="257"/>
      <c r="F8" s="257"/>
      <c r="G8" s="257"/>
      <c r="H8" s="257"/>
      <c r="I8" s="22"/>
      <c r="J8" s="26" t="s">
        <v>1103</v>
      </c>
      <c r="K8" s="26" t="s">
        <v>1102</v>
      </c>
      <c r="L8" s="26" t="s">
        <v>1101</v>
      </c>
      <c r="M8" s="26" t="s">
        <v>1100</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02" customHeight="1" thickTop="1" x14ac:dyDescent="0.2">
      <c r="B10" s="278" t="s">
        <v>25</v>
      </c>
      <c r="C10" s="274" t="s">
        <v>1099</v>
      </c>
      <c r="D10" s="274"/>
      <c r="E10" s="274"/>
      <c r="F10" s="274"/>
      <c r="G10" s="274"/>
      <c r="H10" s="274"/>
      <c r="I10" s="274"/>
      <c r="J10" s="274"/>
      <c r="K10" s="274"/>
      <c r="L10" s="274"/>
      <c r="M10" s="274"/>
      <c r="N10" s="274"/>
      <c r="O10" s="274"/>
      <c r="P10" s="274"/>
      <c r="Q10" s="274"/>
      <c r="R10" s="274"/>
      <c r="S10" s="274"/>
      <c r="T10" s="274"/>
      <c r="U10" s="274"/>
      <c r="V10" s="274"/>
      <c r="W10" s="275"/>
    </row>
    <row r="11" spans="1:29" ht="383.25" customHeight="1" thickBot="1" x14ac:dyDescent="0.25">
      <c r="B11" s="279"/>
      <c r="C11" s="276"/>
      <c r="D11" s="276"/>
      <c r="E11" s="276"/>
      <c r="F11" s="276"/>
      <c r="G11" s="276"/>
      <c r="H11" s="276"/>
      <c r="I11" s="276"/>
      <c r="J11" s="276"/>
      <c r="K11" s="276"/>
      <c r="L11" s="276"/>
      <c r="M11" s="276"/>
      <c r="N11" s="276"/>
      <c r="O11" s="276"/>
      <c r="P11" s="276"/>
      <c r="Q11" s="276"/>
      <c r="R11" s="276"/>
      <c r="S11" s="276"/>
      <c r="T11" s="276"/>
      <c r="U11" s="276"/>
      <c r="V11" s="276"/>
      <c r="W11" s="277"/>
    </row>
    <row r="12" spans="1:29" ht="9" customHeight="1" thickTop="1" thickBot="1" x14ac:dyDescent="0.25"/>
    <row r="13" spans="1:29" ht="21.75" customHeight="1" thickTop="1" thickBot="1" x14ac:dyDescent="0.25">
      <c r="B13" s="11" t="s">
        <v>27</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261" t="s">
        <v>28</v>
      </c>
      <c r="C14" s="262"/>
      <c r="D14" s="262"/>
      <c r="E14" s="262"/>
      <c r="F14" s="262"/>
      <c r="G14" s="262"/>
      <c r="H14" s="262"/>
      <c r="I14" s="262"/>
      <c r="J14" s="28"/>
      <c r="K14" s="262" t="s">
        <v>29</v>
      </c>
      <c r="L14" s="262"/>
      <c r="M14" s="262"/>
      <c r="N14" s="262"/>
      <c r="O14" s="262"/>
      <c r="P14" s="262"/>
      <c r="Q14" s="262"/>
      <c r="R14" s="29"/>
      <c r="S14" s="262" t="s">
        <v>30</v>
      </c>
      <c r="T14" s="262"/>
      <c r="U14" s="262"/>
      <c r="V14" s="262"/>
      <c r="W14" s="263"/>
    </row>
    <row r="15" spans="1:29" ht="110.25" customHeight="1" x14ac:dyDescent="0.2">
      <c r="B15" s="20" t="s">
        <v>31</v>
      </c>
      <c r="C15" s="255" t="s">
        <v>11</v>
      </c>
      <c r="D15" s="255"/>
      <c r="E15" s="255"/>
      <c r="F15" s="255"/>
      <c r="G15" s="255"/>
      <c r="H15" s="255"/>
      <c r="I15" s="255"/>
      <c r="J15" s="30"/>
      <c r="K15" s="30" t="s">
        <v>32</v>
      </c>
      <c r="L15" s="255" t="s">
        <v>11</v>
      </c>
      <c r="M15" s="255"/>
      <c r="N15" s="255"/>
      <c r="O15" s="255"/>
      <c r="P15" s="255"/>
      <c r="Q15" s="255"/>
      <c r="R15" s="22"/>
      <c r="S15" s="30" t="s">
        <v>33</v>
      </c>
      <c r="T15" s="256" t="s">
        <v>1098</v>
      </c>
      <c r="U15" s="256"/>
      <c r="V15" s="256"/>
      <c r="W15" s="256"/>
    </row>
    <row r="16" spans="1:29" ht="86.25" customHeight="1" x14ac:dyDescent="0.2">
      <c r="B16" s="20" t="s">
        <v>35</v>
      </c>
      <c r="C16" s="255" t="s">
        <v>11</v>
      </c>
      <c r="D16" s="255"/>
      <c r="E16" s="255"/>
      <c r="F16" s="255"/>
      <c r="G16" s="255"/>
      <c r="H16" s="255"/>
      <c r="I16" s="255"/>
      <c r="J16" s="30"/>
      <c r="K16" s="30" t="s">
        <v>35</v>
      </c>
      <c r="L16" s="255" t="s">
        <v>11</v>
      </c>
      <c r="M16" s="255"/>
      <c r="N16" s="255"/>
      <c r="O16" s="255"/>
      <c r="P16" s="255"/>
      <c r="Q16" s="255"/>
      <c r="R16" s="22"/>
      <c r="S16" s="30" t="s">
        <v>36</v>
      </c>
      <c r="T16" s="256" t="s">
        <v>11</v>
      </c>
      <c r="U16" s="256"/>
      <c r="V16" s="256"/>
      <c r="W16" s="256"/>
    </row>
    <row r="17" spans="2:27" ht="25.5" customHeight="1" thickBot="1" x14ac:dyDescent="0.25">
      <c r="B17" s="31" t="s">
        <v>37</v>
      </c>
      <c r="C17" s="239" t="s">
        <v>11</v>
      </c>
      <c r="D17" s="239"/>
      <c r="E17" s="239"/>
      <c r="F17" s="239"/>
      <c r="G17" s="239"/>
      <c r="H17" s="239"/>
      <c r="I17" s="239"/>
      <c r="J17" s="239"/>
      <c r="K17" s="239"/>
      <c r="L17" s="239"/>
      <c r="M17" s="239"/>
      <c r="N17" s="239"/>
      <c r="O17" s="239"/>
      <c r="P17" s="239"/>
      <c r="Q17" s="239"/>
      <c r="R17" s="239"/>
      <c r="S17" s="239"/>
      <c r="T17" s="239"/>
      <c r="U17" s="239"/>
      <c r="V17" s="239"/>
      <c r="W17" s="240"/>
    </row>
    <row r="18" spans="2:27" ht="21.75" customHeight="1" thickTop="1" thickBot="1" x14ac:dyDescent="0.25">
      <c r="B18" s="11" t="s">
        <v>38</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241" t="s">
        <v>39</v>
      </c>
      <c r="C19" s="242"/>
      <c r="D19" s="242"/>
      <c r="E19" s="242"/>
      <c r="F19" s="242"/>
      <c r="G19" s="242"/>
      <c r="H19" s="242"/>
      <c r="I19" s="242"/>
      <c r="J19" s="242"/>
      <c r="K19" s="242"/>
      <c r="L19" s="242"/>
      <c r="M19" s="242"/>
      <c r="N19" s="242"/>
      <c r="O19" s="242"/>
      <c r="P19" s="242"/>
      <c r="Q19" s="242"/>
      <c r="R19" s="242"/>
      <c r="S19" s="242"/>
      <c r="T19" s="243"/>
      <c r="U19" s="229" t="s">
        <v>40</v>
      </c>
      <c r="V19" s="228"/>
      <c r="W19" s="230"/>
    </row>
    <row r="20" spans="2:27" ht="14.25" customHeight="1" x14ac:dyDescent="0.2">
      <c r="B20" s="244" t="s">
        <v>41</v>
      </c>
      <c r="C20" s="245"/>
      <c r="D20" s="245"/>
      <c r="E20" s="245"/>
      <c r="F20" s="245"/>
      <c r="G20" s="245"/>
      <c r="H20" s="245"/>
      <c r="I20" s="245"/>
      <c r="J20" s="245"/>
      <c r="K20" s="245"/>
      <c r="L20" s="245"/>
      <c r="M20" s="245" t="s">
        <v>42</v>
      </c>
      <c r="N20" s="245"/>
      <c r="O20" s="245" t="s">
        <v>43</v>
      </c>
      <c r="P20" s="245"/>
      <c r="Q20" s="245" t="s">
        <v>44</v>
      </c>
      <c r="R20" s="245"/>
      <c r="S20" s="245" t="s">
        <v>45</v>
      </c>
      <c r="T20" s="248" t="s">
        <v>46</v>
      </c>
      <c r="U20" s="250" t="s">
        <v>47</v>
      </c>
      <c r="V20" s="252" t="s">
        <v>48</v>
      </c>
      <c r="W20" s="253" t="s">
        <v>49</v>
      </c>
    </row>
    <row r="21" spans="2:27" ht="27" customHeight="1" thickBot="1" x14ac:dyDescent="0.25">
      <c r="B21" s="246"/>
      <c r="C21" s="247"/>
      <c r="D21" s="247"/>
      <c r="E21" s="247"/>
      <c r="F21" s="247"/>
      <c r="G21" s="247"/>
      <c r="H21" s="247"/>
      <c r="I21" s="247"/>
      <c r="J21" s="247"/>
      <c r="K21" s="247"/>
      <c r="L21" s="247"/>
      <c r="M21" s="247"/>
      <c r="N21" s="247"/>
      <c r="O21" s="247"/>
      <c r="P21" s="247"/>
      <c r="Q21" s="247"/>
      <c r="R21" s="247"/>
      <c r="S21" s="247"/>
      <c r="T21" s="249"/>
      <c r="U21" s="251"/>
      <c r="V21" s="247"/>
      <c r="W21" s="254"/>
      <c r="Z21" s="33" t="s">
        <v>11</v>
      </c>
      <c r="AA21" s="33" t="s">
        <v>50</v>
      </c>
    </row>
    <row r="22" spans="2:27" ht="56.25" customHeight="1" x14ac:dyDescent="0.2">
      <c r="B22" s="235" t="s">
        <v>1097</v>
      </c>
      <c r="C22" s="236"/>
      <c r="D22" s="236"/>
      <c r="E22" s="236"/>
      <c r="F22" s="236"/>
      <c r="G22" s="236"/>
      <c r="H22" s="236"/>
      <c r="I22" s="236"/>
      <c r="J22" s="236"/>
      <c r="K22" s="236"/>
      <c r="L22" s="236"/>
      <c r="M22" s="237" t="s">
        <v>580</v>
      </c>
      <c r="N22" s="237"/>
      <c r="O22" s="237" t="s">
        <v>52</v>
      </c>
      <c r="P22" s="237"/>
      <c r="Q22" s="238" t="s">
        <v>53</v>
      </c>
      <c r="R22" s="238"/>
      <c r="S22" s="34" t="s">
        <v>1096</v>
      </c>
      <c r="T22" s="34" t="s">
        <v>1096</v>
      </c>
      <c r="U22" s="34" t="s">
        <v>1095</v>
      </c>
      <c r="V22" s="34">
        <f t="shared" ref="V22:V62" si="0">+IF(ISERR(U22/T22*100),"N/A",ROUND(U22/T22*100,2))</f>
        <v>96.22</v>
      </c>
      <c r="W22" s="35">
        <f t="shared" ref="W22:W62" si="1">+IF(ISERR(U22/S22*100),"N/A",ROUND(U22/S22*100,2))</f>
        <v>96.22</v>
      </c>
    </row>
    <row r="23" spans="2:27" ht="56.25" customHeight="1" x14ac:dyDescent="0.2">
      <c r="B23" s="235" t="s">
        <v>1094</v>
      </c>
      <c r="C23" s="236"/>
      <c r="D23" s="236"/>
      <c r="E23" s="236"/>
      <c r="F23" s="236"/>
      <c r="G23" s="236"/>
      <c r="H23" s="236"/>
      <c r="I23" s="236"/>
      <c r="J23" s="236"/>
      <c r="K23" s="236"/>
      <c r="L23" s="236"/>
      <c r="M23" s="237" t="s">
        <v>580</v>
      </c>
      <c r="N23" s="237"/>
      <c r="O23" s="237" t="s">
        <v>52</v>
      </c>
      <c r="P23" s="237"/>
      <c r="Q23" s="238" t="s">
        <v>53</v>
      </c>
      <c r="R23" s="238"/>
      <c r="S23" s="34" t="s">
        <v>470</v>
      </c>
      <c r="T23" s="34" t="s">
        <v>470</v>
      </c>
      <c r="U23" s="34" t="s">
        <v>992</v>
      </c>
      <c r="V23" s="34">
        <f t="shared" si="0"/>
        <v>87.63</v>
      </c>
      <c r="W23" s="35">
        <f t="shared" si="1"/>
        <v>87.63</v>
      </c>
    </row>
    <row r="24" spans="2:27" ht="56.25" customHeight="1" x14ac:dyDescent="0.2">
      <c r="B24" s="235" t="s">
        <v>1093</v>
      </c>
      <c r="C24" s="236"/>
      <c r="D24" s="236"/>
      <c r="E24" s="236"/>
      <c r="F24" s="236"/>
      <c r="G24" s="236"/>
      <c r="H24" s="236"/>
      <c r="I24" s="236"/>
      <c r="J24" s="236"/>
      <c r="K24" s="236"/>
      <c r="L24" s="236"/>
      <c r="M24" s="237" t="s">
        <v>580</v>
      </c>
      <c r="N24" s="237"/>
      <c r="O24" s="237" t="s">
        <v>52</v>
      </c>
      <c r="P24" s="237"/>
      <c r="Q24" s="238" t="s">
        <v>53</v>
      </c>
      <c r="R24" s="238"/>
      <c r="S24" s="34" t="s">
        <v>1092</v>
      </c>
      <c r="T24" s="34" t="s">
        <v>1092</v>
      </c>
      <c r="U24" s="34" t="s">
        <v>1091</v>
      </c>
      <c r="V24" s="34">
        <f t="shared" si="0"/>
        <v>51.94</v>
      </c>
      <c r="W24" s="35">
        <f t="shared" si="1"/>
        <v>51.94</v>
      </c>
    </row>
    <row r="25" spans="2:27" ht="56.25" customHeight="1" x14ac:dyDescent="0.2">
      <c r="B25" s="235" t="s">
        <v>1090</v>
      </c>
      <c r="C25" s="236"/>
      <c r="D25" s="236"/>
      <c r="E25" s="236"/>
      <c r="F25" s="236"/>
      <c r="G25" s="236"/>
      <c r="H25" s="236"/>
      <c r="I25" s="236"/>
      <c r="J25" s="236"/>
      <c r="K25" s="236"/>
      <c r="L25" s="236"/>
      <c r="M25" s="237" t="s">
        <v>580</v>
      </c>
      <c r="N25" s="237"/>
      <c r="O25" s="237" t="s">
        <v>52</v>
      </c>
      <c r="P25" s="237"/>
      <c r="Q25" s="238" t="s">
        <v>53</v>
      </c>
      <c r="R25" s="238"/>
      <c r="S25" s="34" t="s">
        <v>311</v>
      </c>
      <c r="T25" s="34" t="s">
        <v>311</v>
      </c>
      <c r="U25" s="34" t="s">
        <v>556</v>
      </c>
      <c r="V25" s="34">
        <f t="shared" si="0"/>
        <v>71.67</v>
      </c>
      <c r="W25" s="35">
        <f t="shared" si="1"/>
        <v>71.67</v>
      </c>
    </row>
    <row r="26" spans="2:27" ht="56.25" customHeight="1" x14ac:dyDescent="0.2">
      <c r="B26" s="235" t="s">
        <v>1089</v>
      </c>
      <c r="C26" s="236"/>
      <c r="D26" s="236"/>
      <c r="E26" s="236"/>
      <c r="F26" s="236"/>
      <c r="G26" s="236"/>
      <c r="H26" s="236"/>
      <c r="I26" s="236"/>
      <c r="J26" s="236"/>
      <c r="K26" s="236"/>
      <c r="L26" s="236"/>
      <c r="M26" s="237" t="s">
        <v>580</v>
      </c>
      <c r="N26" s="237"/>
      <c r="O26" s="237" t="s">
        <v>52</v>
      </c>
      <c r="P26" s="237"/>
      <c r="Q26" s="238" t="s">
        <v>53</v>
      </c>
      <c r="R26" s="238"/>
      <c r="S26" s="34" t="s">
        <v>1088</v>
      </c>
      <c r="T26" s="34" t="s">
        <v>1088</v>
      </c>
      <c r="U26" s="34" t="s">
        <v>1087</v>
      </c>
      <c r="V26" s="34">
        <f t="shared" si="0"/>
        <v>67.48</v>
      </c>
      <c r="W26" s="35">
        <f t="shared" si="1"/>
        <v>67.48</v>
      </c>
    </row>
    <row r="27" spans="2:27" ht="56.25" customHeight="1" x14ac:dyDescent="0.2">
      <c r="B27" s="235" t="s">
        <v>1086</v>
      </c>
      <c r="C27" s="236"/>
      <c r="D27" s="236"/>
      <c r="E27" s="236"/>
      <c r="F27" s="236"/>
      <c r="G27" s="236"/>
      <c r="H27" s="236"/>
      <c r="I27" s="236"/>
      <c r="J27" s="236"/>
      <c r="K27" s="236"/>
      <c r="L27" s="236"/>
      <c r="M27" s="237" t="s">
        <v>580</v>
      </c>
      <c r="N27" s="237"/>
      <c r="O27" s="237" t="s">
        <v>52</v>
      </c>
      <c r="P27" s="237"/>
      <c r="Q27" s="238" t="s">
        <v>53</v>
      </c>
      <c r="R27" s="238"/>
      <c r="S27" s="34" t="s">
        <v>792</v>
      </c>
      <c r="T27" s="34" t="s">
        <v>792</v>
      </c>
      <c r="U27" s="34" t="s">
        <v>1085</v>
      </c>
      <c r="V27" s="34">
        <f t="shared" si="0"/>
        <v>66.78</v>
      </c>
      <c r="W27" s="35">
        <f t="shared" si="1"/>
        <v>66.78</v>
      </c>
    </row>
    <row r="28" spans="2:27" ht="56.25" customHeight="1" x14ac:dyDescent="0.2">
      <c r="B28" s="235" t="s">
        <v>1084</v>
      </c>
      <c r="C28" s="236"/>
      <c r="D28" s="236"/>
      <c r="E28" s="236"/>
      <c r="F28" s="236"/>
      <c r="G28" s="236"/>
      <c r="H28" s="236"/>
      <c r="I28" s="236"/>
      <c r="J28" s="236"/>
      <c r="K28" s="236"/>
      <c r="L28" s="236"/>
      <c r="M28" s="237" t="s">
        <v>580</v>
      </c>
      <c r="N28" s="237"/>
      <c r="O28" s="237" t="s">
        <v>52</v>
      </c>
      <c r="P28" s="237"/>
      <c r="Q28" s="238" t="s">
        <v>53</v>
      </c>
      <c r="R28" s="238"/>
      <c r="S28" s="34" t="s">
        <v>1083</v>
      </c>
      <c r="T28" s="34" t="s">
        <v>1082</v>
      </c>
      <c r="U28" s="34" t="s">
        <v>1081</v>
      </c>
      <c r="V28" s="34">
        <f t="shared" si="0"/>
        <v>94.87</v>
      </c>
      <c r="W28" s="35">
        <f t="shared" si="1"/>
        <v>94.92</v>
      </c>
    </row>
    <row r="29" spans="2:27" ht="56.25" customHeight="1" x14ac:dyDescent="0.2">
      <c r="B29" s="235" t="s">
        <v>1080</v>
      </c>
      <c r="C29" s="236"/>
      <c r="D29" s="236"/>
      <c r="E29" s="236"/>
      <c r="F29" s="236"/>
      <c r="G29" s="236"/>
      <c r="H29" s="236"/>
      <c r="I29" s="236"/>
      <c r="J29" s="236"/>
      <c r="K29" s="236"/>
      <c r="L29" s="236"/>
      <c r="M29" s="237" t="s">
        <v>580</v>
      </c>
      <c r="N29" s="237"/>
      <c r="O29" s="237" t="s">
        <v>52</v>
      </c>
      <c r="P29" s="237"/>
      <c r="Q29" s="238" t="s">
        <v>53</v>
      </c>
      <c r="R29" s="238"/>
      <c r="S29" s="34" t="s">
        <v>470</v>
      </c>
      <c r="T29" s="34" t="s">
        <v>1079</v>
      </c>
      <c r="U29" s="34" t="s">
        <v>1078</v>
      </c>
      <c r="V29" s="34">
        <f t="shared" si="0"/>
        <v>97.38</v>
      </c>
      <c r="W29" s="35">
        <f t="shared" si="1"/>
        <v>97.39</v>
      </c>
    </row>
    <row r="30" spans="2:27" ht="56.25" customHeight="1" x14ac:dyDescent="0.2">
      <c r="B30" s="235" t="s">
        <v>1077</v>
      </c>
      <c r="C30" s="236"/>
      <c r="D30" s="236"/>
      <c r="E30" s="236"/>
      <c r="F30" s="236"/>
      <c r="G30" s="236"/>
      <c r="H30" s="236"/>
      <c r="I30" s="236"/>
      <c r="J30" s="236"/>
      <c r="K30" s="236"/>
      <c r="L30" s="236"/>
      <c r="M30" s="237" t="s">
        <v>580</v>
      </c>
      <c r="N30" s="237"/>
      <c r="O30" s="237" t="s">
        <v>52</v>
      </c>
      <c r="P30" s="237"/>
      <c r="Q30" s="238" t="s">
        <v>69</v>
      </c>
      <c r="R30" s="238"/>
      <c r="S30" s="34" t="s">
        <v>54</v>
      </c>
      <c r="T30" s="34" t="s">
        <v>54</v>
      </c>
      <c r="U30" s="34" t="s">
        <v>1076</v>
      </c>
      <c r="V30" s="34">
        <f t="shared" si="0"/>
        <v>187</v>
      </c>
      <c r="W30" s="35">
        <f t="shared" si="1"/>
        <v>187</v>
      </c>
    </row>
    <row r="31" spans="2:27" ht="56.25" customHeight="1" x14ac:dyDescent="0.2">
      <c r="B31" s="235" t="s">
        <v>1075</v>
      </c>
      <c r="C31" s="236"/>
      <c r="D31" s="236"/>
      <c r="E31" s="236"/>
      <c r="F31" s="236"/>
      <c r="G31" s="236"/>
      <c r="H31" s="236"/>
      <c r="I31" s="236"/>
      <c r="J31" s="236"/>
      <c r="K31" s="236"/>
      <c r="L31" s="236"/>
      <c r="M31" s="237" t="s">
        <v>580</v>
      </c>
      <c r="N31" s="237"/>
      <c r="O31" s="237" t="s">
        <v>52</v>
      </c>
      <c r="P31" s="237"/>
      <c r="Q31" s="238" t="s">
        <v>69</v>
      </c>
      <c r="R31" s="238"/>
      <c r="S31" s="34" t="s">
        <v>54</v>
      </c>
      <c r="T31" s="34" t="s">
        <v>54</v>
      </c>
      <c r="U31" s="34" t="s">
        <v>1074</v>
      </c>
      <c r="V31" s="34">
        <f t="shared" si="0"/>
        <v>216</v>
      </c>
      <c r="W31" s="35">
        <f t="shared" si="1"/>
        <v>216</v>
      </c>
    </row>
    <row r="32" spans="2:27" ht="56.25" customHeight="1" x14ac:dyDescent="0.2">
      <c r="B32" s="235" t="s">
        <v>1073</v>
      </c>
      <c r="C32" s="236"/>
      <c r="D32" s="236"/>
      <c r="E32" s="236"/>
      <c r="F32" s="236"/>
      <c r="G32" s="236"/>
      <c r="H32" s="236"/>
      <c r="I32" s="236"/>
      <c r="J32" s="236"/>
      <c r="K32" s="236"/>
      <c r="L32" s="236"/>
      <c r="M32" s="237" t="s">
        <v>580</v>
      </c>
      <c r="N32" s="237"/>
      <c r="O32" s="237" t="s">
        <v>52</v>
      </c>
      <c r="P32" s="237"/>
      <c r="Q32" s="238" t="s">
        <v>53</v>
      </c>
      <c r="R32" s="238"/>
      <c r="S32" s="34" t="s">
        <v>1072</v>
      </c>
      <c r="T32" s="34" t="s">
        <v>1072</v>
      </c>
      <c r="U32" s="34" t="s">
        <v>1071</v>
      </c>
      <c r="V32" s="34">
        <f t="shared" si="0"/>
        <v>91.49</v>
      </c>
      <c r="W32" s="35">
        <f t="shared" si="1"/>
        <v>91.49</v>
      </c>
    </row>
    <row r="33" spans="2:23" ht="56.25" customHeight="1" x14ac:dyDescent="0.2">
      <c r="B33" s="235" t="s">
        <v>1070</v>
      </c>
      <c r="C33" s="236"/>
      <c r="D33" s="236"/>
      <c r="E33" s="236"/>
      <c r="F33" s="236"/>
      <c r="G33" s="236"/>
      <c r="H33" s="236"/>
      <c r="I33" s="236"/>
      <c r="J33" s="236"/>
      <c r="K33" s="236"/>
      <c r="L33" s="236"/>
      <c r="M33" s="237" t="s">
        <v>580</v>
      </c>
      <c r="N33" s="237"/>
      <c r="O33" s="237" t="s">
        <v>52</v>
      </c>
      <c r="P33" s="237"/>
      <c r="Q33" s="238" t="s">
        <v>53</v>
      </c>
      <c r="R33" s="238"/>
      <c r="S33" s="34" t="s">
        <v>1069</v>
      </c>
      <c r="T33" s="34" t="s">
        <v>1068</v>
      </c>
      <c r="U33" s="34" t="s">
        <v>1067</v>
      </c>
      <c r="V33" s="34">
        <f t="shared" si="0"/>
        <v>106.68</v>
      </c>
      <c r="W33" s="35">
        <f t="shared" si="1"/>
        <v>106.65</v>
      </c>
    </row>
    <row r="34" spans="2:23" ht="56.25" customHeight="1" x14ac:dyDescent="0.2">
      <c r="B34" s="235" t="s">
        <v>1066</v>
      </c>
      <c r="C34" s="236"/>
      <c r="D34" s="236"/>
      <c r="E34" s="236"/>
      <c r="F34" s="236"/>
      <c r="G34" s="236"/>
      <c r="H34" s="236"/>
      <c r="I34" s="236"/>
      <c r="J34" s="236"/>
      <c r="K34" s="236"/>
      <c r="L34" s="236"/>
      <c r="M34" s="237" t="s">
        <v>580</v>
      </c>
      <c r="N34" s="237"/>
      <c r="O34" s="237" t="s">
        <v>52</v>
      </c>
      <c r="P34" s="237"/>
      <c r="Q34" s="238" t="s">
        <v>53</v>
      </c>
      <c r="R34" s="238"/>
      <c r="S34" s="34" t="s">
        <v>724</v>
      </c>
      <c r="T34" s="34" t="s">
        <v>724</v>
      </c>
      <c r="U34" s="34" t="s">
        <v>1065</v>
      </c>
      <c r="V34" s="34">
        <f t="shared" si="0"/>
        <v>64.069999999999993</v>
      </c>
      <c r="W34" s="35">
        <f t="shared" si="1"/>
        <v>64.069999999999993</v>
      </c>
    </row>
    <row r="35" spans="2:23" ht="56.25" customHeight="1" x14ac:dyDescent="0.2">
      <c r="B35" s="235" t="s">
        <v>1064</v>
      </c>
      <c r="C35" s="236"/>
      <c r="D35" s="236"/>
      <c r="E35" s="236"/>
      <c r="F35" s="236"/>
      <c r="G35" s="236"/>
      <c r="H35" s="236"/>
      <c r="I35" s="236"/>
      <c r="J35" s="236"/>
      <c r="K35" s="236"/>
      <c r="L35" s="236"/>
      <c r="M35" s="237" t="s">
        <v>580</v>
      </c>
      <c r="N35" s="237"/>
      <c r="O35" s="237" t="s">
        <v>52</v>
      </c>
      <c r="P35" s="237"/>
      <c r="Q35" s="238" t="s">
        <v>53</v>
      </c>
      <c r="R35" s="238"/>
      <c r="S35" s="34" t="s">
        <v>534</v>
      </c>
      <c r="T35" s="34" t="s">
        <v>1061</v>
      </c>
      <c r="U35" s="34" t="s">
        <v>1063</v>
      </c>
      <c r="V35" s="34">
        <f t="shared" si="0"/>
        <v>81.33</v>
      </c>
      <c r="W35" s="35">
        <f t="shared" si="1"/>
        <v>24.4</v>
      </c>
    </row>
    <row r="36" spans="2:23" ht="56.25" customHeight="1" x14ac:dyDescent="0.2">
      <c r="B36" s="235" t="s">
        <v>1062</v>
      </c>
      <c r="C36" s="236"/>
      <c r="D36" s="236"/>
      <c r="E36" s="236"/>
      <c r="F36" s="236"/>
      <c r="G36" s="236"/>
      <c r="H36" s="236"/>
      <c r="I36" s="236"/>
      <c r="J36" s="236"/>
      <c r="K36" s="236"/>
      <c r="L36" s="236"/>
      <c r="M36" s="237" t="s">
        <v>580</v>
      </c>
      <c r="N36" s="237"/>
      <c r="O36" s="237" t="s">
        <v>52</v>
      </c>
      <c r="P36" s="237"/>
      <c r="Q36" s="238" t="s">
        <v>69</v>
      </c>
      <c r="R36" s="238"/>
      <c r="S36" s="34" t="s">
        <v>1061</v>
      </c>
      <c r="T36" s="34" t="s">
        <v>1060</v>
      </c>
      <c r="U36" s="34" t="s">
        <v>1059</v>
      </c>
      <c r="V36" s="34">
        <f t="shared" si="0"/>
        <v>68.48</v>
      </c>
      <c r="W36" s="35">
        <f t="shared" si="1"/>
        <v>68.930000000000007</v>
      </c>
    </row>
    <row r="37" spans="2:23" ht="56.25" customHeight="1" x14ac:dyDescent="0.2">
      <c r="B37" s="235" t="s">
        <v>1058</v>
      </c>
      <c r="C37" s="236"/>
      <c r="D37" s="236"/>
      <c r="E37" s="236"/>
      <c r="F37" s="236"/>
      <c r="G37" s="236"/>
      <c r="H37" s="236"/>
      <c r="I37" s="236"/>
      <c r="J37" s="236"/>
      <c r="K37" s="236"/>
      <c r="L37" s="236"/>
      <c r="M37" s="237" t="s">
        <v>580</v>
      </c>
      <c r="N37" s="237"/>
      <c r="O37" s="237" t="s">
        <v>52</v>
      </c>
      <c r="P37" s="237"/>
      <c r="Q37" s="238" t="s">
        <v>393</v>
      </c>
      <c r="R37" s="238"/>
      <c r="S37" s="34" t="s">
        <v>54</v>
      </c>
      <c r="T37" s="34" t="s">
        <v>54</v>
      </c>
      <c r="U37" s="34" t="s">
        <v>1057</v>
      </c>
      <c r="V37" s="34">
        <f t="shared" si="0"/>
        <v>105.93</v>
      </c>
      <c r="W37" s="35">
        <f t="shared" si="1"/>
        <v>105.93</v>
      </c>
    </row>
    <row r="38" spans="2:23" ht="56.25" customHeight="1" x14ac:dyDescent="0.2">
      <c r="B38" s="235" t="s">
        <v>1056</v>
      </c>
      <c r="C38" s="236"/>
      <c r="D38" s="236"/>
      <c r="E38" s="236"/>
      <c r="F38" s="236"/>
      <c r="G38" s="236"/>
      <c r="H38" s="236"/>
      <c r="I38" s="236"/>
      <c r="J38" s="236"/>
      <c r="K38" s="236"/>
      <c r="L38" s="236"/>
      <c r="M38" s="237" t="s">
        <v>580</v>
      </c>
      <c r="N38" s="237"/>
      <c r="O38" s="237" t="s">
        <v>52</v>
      </c>
      <c r="P38" s="237"/>
      <c r="Q38" s="238" t="s">
        <v>69</v>
      </c>
      <c r="R38" s="238"/>
      <c r="S38" s="34" t="s">
        <v>54</v>
      </c>
      <c r="T38" s="34" t="s">
        <v>54</v>
      </c>
      <c r="U38" s="34" t="s">
        <v>255</v>
      </c>
      <c r="V38" s="34">
        <f t="shared" si="0"/>
        <v>135</v>
      </c>
      <c r="W38" s="35">
        <f t="shared" si="1"/>
        <v>135</v>
      </c>
    </row>
    <row r="39" spans="2:23" ht="56.25" customHeight="1" x14ac:dyDescent="0.2">
      <c r="B39" s="235" t="s">
        <v>1055</v>
      </c>
      <c r="C39" s="236"/>
      <c r="D39" s="236"/>
      <c r="E39" s="236"/>
      <c r="F39" s="236"/>
      <c r="G39" s="236"/>
      <c r="H39" s="236"/>
      <c r="I39" s="236"/>
      <c r="J39" s="236"/>
      <c r="K39" s="236"/>
      <c r="L39" s="236"/>
      <c r="M39" s="237" t="s">
        <v>580</v>
      </c>
      <c r="N39" s="237"/>
      <c r="O39" s="237" t="s">
        <v>52</v>
      </c>
      <c r="P39" s="237"/>
      <c r="Q39" s="238" t="s">
        <v>53</v>
      </c>
      <c r="R39" s="238"/>
      <c r="S39" s="34" t="s">
        <v>1054</v>
      </c>
      <c r="T39" s="34" t="s">
        <v>1053</v>
      </c>
      <c r="U39" s="34" t="s">
        <v>1052</v>
      </c>
      <c r="V39" s="34">
        <f t="shared" si="0"/>
        <v>100.85</v>
      </c>
      <c r="W39" s="35">
        <f t="shared" si="1"/>
        <v>101.1</v>
      </c>
    </row>
    <row r="40" spans="2:23" ht="56.25" customHeight="1" x14ac:dyDescent="0.2">
      <c r="B40" s="235" t="s">
        <v>1051</v>
      </c>
      <c r="C40" s="236"/>
      <c r="D40" s="236"/>
      <c r="E40" s="236"/>
      <c r="F40" s="236"/>
      <c r="G40" s="236"/>
      <c r="H40" s="236"/>
      <c r="I40" s="236"/>
      <c r="J40" s="236"/>
      <c r="K40" s="236"/>
      <c r="L40" s="236"/>
      <c r="M40" s="237" t="s">
        <v>1050</v>
      </c>
      <c r="N40" s="237"/>
      <c r="O40" s="237" t="s">
        <v>52</v>
      </c>
      <c r="P40" s="237"/>
      <c r="Q40" s="238" t="s">
        <v>53</v>
      </c>
      <c r="R40" s="238"/>
      <c r="S40" s="34" t="s">
        <v>54</v>
      </c>
      <c r="T40" s="34" t="s">
        <v>54</v>
      </c>
      <c r="U40" s="34" t="s">
        <v>54</v>
      </c>
      <c r="V40" s="34">
        <f t="shared" si="0"/>
        <v>100</v>
      </c>
      <c r="W40" s="35">
        <f t="shared" si="1"/>
        <v>100</v>
      </c>
    </row>
    <row r="41" spans="2:23" ht="56.25" customHeight="1" x14ac:dyDescent="0.2">
      <c r="B41" s="235" t="s">
        <v>1049</v>
      </c>
      <c r="C41" s="236"/>
      <c r="D41" s="236"/>
      <c r="E41" s="236"/>
      <c r="F41" s="236"/>
      <c r="G41" s="236"/>
      <c r="H41" s="236"/>
      <c r="I41" s="236"/>
      <c r="J41" s="236"/>
      <c r="K41" s="236"/>
      <c r="L41" s="236"/>
      <c r="M41" s="237" t="s">
        <v>737</v>
      </c>
      <c r="N41" s="237"/>
      <c r="O41" s="237" t="s">
        <v>52</v>
      </c>
      <c r="P41" s="237"/>
      <c r="Q41" s="238" t="s">
        <v>53</v>
      </c>
      <c r="R41" s="238"/>
      <c r="S41" s="34" t="s">
        <v>54</v>
      </c>
      <c r="T41" s="34" t="s">
        <v>54</v>
      </c>
      <c r="U41" s="34" t="s">
        <v>1048</v>
      </c>
      <c r="V41" s="34">
        <f t="shared" si="0"/>
        <v>127.8</v>
      </c>
      <c r="W41" s="35">
        <f t="shared" si="1"/>
        <v>127.8</v>
      </c>
    </row>
    <row r="42" spans="2:23" ht="56.25" customHeight="1" x14ac:dyDescent="0.2">
      <c r="B42" s="235" t="s">
        <v>1047</v>
      </c>
      <c r="C42" s="236"/>
      <c r="D42" s="236"/>
      <c r="E42" s="236"/>
      <c r="F42" s="236"/>
      <c r="G42" s="236"/>
      <c r="H42" s="236"/>
      <c r="I42" s="236"/>
      <c r="J42" s="236"/>
      <c r="K42" s="236"/>
      <c r="L42" s="236"/>
      <c r="M42" s="237" t="s">
        <v>737</v>
      </c>
      <c r="N42" s="237"/>
      <c r="O42" s="237" t="s">
        <v>52</v>
      </c>
      <c r="P42" s="237"/>
      <c r="Q42" s="238" t="s">
        <v>53</v>
      </c>
      <c r="R42" s="238"/>
      <c r="S42" s="34" t="s">
        <v>54</v>
      </c>
      <c r="T42" s="34" t="s">
        <v>54</v>
      </c>
      <c r="U42" s="34" t="s">
        <v>54</v>
      </c>
      <c r="V42" s="34">
        <f t="shared" si="0"/>
        <v>100</v>
      </c>
      <c r="W42" s="35">
        <f t="shared" si="1"/>
        <v>100</v>
      </c>
    </row>
    <row r="43" spans="2:23" ht="56.25" customHeight="1" x14ac:dyDescent="0.2">
      <c r="B43" s="235" t="s">
        <v>1046</v>
      </c>
      <c r="C43" s="236"/>
      <c r="D43" s="236"/>
      <c r="E43" s="236"/>
      <c r="F43" s="236"/>
      <c r="G43" s="236"/>
      <c r="H43" s="236"/>
      <c r="I43" s="236"/>
      <c r="J43" s="236"/>
      <c r="K43" s="236"/>
      <c r="L43" s="236"/>
      <c r="M43" s="237" t="s">
        <v>737</v>
      </c>
      <c r="N43" s="237"/>
      <c r="O43" s="237" t="s">
        <v>52</v>
      </c>
      <c r="P43" s="237"/>
      <c r="Q43" s="238" t="s">
        <v>53</v>
      </c>
      <c r="R43" s="238"/>
      <c r="S43" s="34" t="s">
        <v>54</v>
      </c>
      <c r="T43" s="34" t="s">
        <v>54</v>
      </c>
      <c r="U43" s="34" t="s">
        <v>1045</v>
      </c>
      <c r="V43" s="34">
        <f t="shared" si="0"/>
        <v>95.6</v>
      </c>
      <c r="W43" s="35">
        <f t="shared" si="1"/>
        <v>95.6</v>
      </c>
    </row>
    <row r="44" spans="2:23" ht="56.25" customHeight="1" x14ac:dyDescent="0.2">
      <c r="B44" s="235" t="s">
        <v>1044</v>
      </c>
      <c r="C44" s="236"/>
      <c r="D44" s="236"/>
      <c r="E44" s="236"/>
      <c r="F44" s="236"/>
      <c r="G44" s="236"/>
      <c r="H44" s="236"/>
      <c r="I44" s="236"/>
      <c r="J44" s="236"/>
      <c r="K44" s="236"/>
      <c r="L44" s="236"/>
      <c r="M44" s="237" t="s">
        <v>737</v>
      </c>
      <c r="N44" s="237"/>
      <c r="O44" s="237" t="s">
        <v>52</v>
      </c>
      <c r="P44" s="237"/>
      <c r="Q44" s="238" t="s">
        <v>53</v>
      </c>
      <c r="R44" s="238"/>
      <c r="S44" s="34" t="s">
        <v>1043</v>
      </c>
      <c r="T44" s="34" t="s">
        <v>1043</v>
      </c>
      <c r="U44" s="34" t="s">
        <v>1042</v>
      </c>
      <c r="V44" s="34">
        <f t="shared" si="0"/>
        <v>114.61</v>
      </c>
      <c r="W44" s="35">
        <f t="shared" si="1"/>
        <v>114.61</v>
      </c>
    </row>
    <row r="45" spans="2:23" ht="56.25" customHeight="1" x14ac:dyDescent="0.2">
      <c r="B45" s="235" t="s">
        <v>1041</v>
      </c>
      <c r="C45" s="236"/>
      <c r="D45" s="236"/>
      <c r="E45" s="236"/>
      <c r="F45" s="236"/>
      <c r="G45" s="236"/>
      <c r="H45" s="236"/>
      <c r="I45" s="236"/>
      <c r="J45" s="236"/>
      <c r="K45" s="236"/>
      <c r="L45" s="236"/>
      <c r="M45" s="237" t="s">
        <v>737</v>
      </c>
      <c r="N45" s="237"/>
      <c r="O45" s="237" t="s">
        <v>52</v>
      </c>
      <c r="P45" s="237"/>
      <c r="Q45" s="238" t="s">
        <v>53</v>
      </c>
      <c r="R45" s="238"/>
      <c r="S45" s="34" t="s">
        <v>1040</v>
      </c>
      <c r="T45" s="34" t="s">
        <v>1040</v>
      </c>
      <c r="U45" s="34" t="s">
        <v>1039</v>
      </c>
      <c r="V45" s="34">
        <f t="shared" si="0"/>
        <v>102.96</v>
      </c>
      <c r="W45" s="35">
        <f t="shared" si="1"/>
        <v>102.96</v>
      </c>
    </row>
    <row r="46" spans="2:23" ht="56.25" customHeight="1" x14ac:dyDescent="0.2">
      <c r="B46" s="235" t="s">
        <v>1038</v>
      </c>
      <c r="C46" s="236"/>
      <c r="D46" s="236"/>
      <c r="E46" s="236"/>
      <c r="F46" s="236"/>
      <c r="G46" s="236"/>
      <c r="H46" s="236"/>
      <c r="I46" s="236"/>
      <c r="J46" s="236"/>
      <c r="K46" s="236"/>
      <c r="L46" s="236"/>
      <c r="M46" s="237" t="s">
        <v>737</v>
      </c>
      <c r="N46" s="237"/>
      <c r="O46" s="237" t="s">
        <v>52</v>
      </c>
      <c r="P46" s="237"/>
      <c r="Q46" s="238" t="s">
        <v>53</v>
      </c>
      <c r="R46" s="238"/>
      <c r="S46" s="34" t="s">
        <v>470</v>
      </c>
      <c r="T46" s="34" t="s">
        <v>470</v>
      </c>
      <c r="U46" s="34" t="s">
        <v>1037</v>
      </c>
      <c r="V46" s="34">
        <f t="shared" si="0"/>
        <v>108.75</v>
      </c>
      <c r="W46" s="35">
        <f t="shared" si="1"/>
        <v>108.75</v>
      </c>
    </row>
    <row r="47" spans="2:23" ht="56.25" customHeight="1" x14ac:dyDescent="0.2">
      <c r="B47" s="235" t="s">
        <v>1036</v>
      </c>
      <c r="C47" s="236"/>
      <c r="D47" s="236"/>
      <c r="E47" s="236"/>
      <c r="F47" s="236"/>
      <c r="G47" s="236"/>
      <c r="H47" s="236"/>
      <c r="I47" s="236"/>
      <c r="J47" s="236"/>
      <c r="K47" s="236"/>
      <c r="L47" s="236"/>
      <c r="M47" s="237" t="s">
        <v>737</v>
      </c>
      <c r="N47" s="237"/>
      <c r="O47" s="237" t="s">
        <v>52</v>
      </c>
      <c r="P47" s="237"/>
      <c r="Q47" s="238" t="s">
        <v>53</v>
      </c>
      <c r="R47" s="238"/>
      <c r="S47" s="34" t="s">
        <v>54</v>
      </c>
      <c r="T47" s="34" t="s">
        <v>54</v>
      </c>
      <c r="U47" s="34" t="s">
        <v>1035</v>
      </c>
      <c r="V47" s="34">
        <f t="shared" si="0"/>
        <v>127.1</v>
      </c>
      <c r="W47" s="35">
        <f t="shared" si="1"/>
        <v>127.1</v>
      </c>
    </row>
    <row r="48" spans="2:23" ht="56.25" customHeight="1" x14ac:dyDescent="0.2">
      <c r="B48" s="235" t="s">
        <v>1034</v>
      </c>
      <c r="C48" s="236"/>
      <c r="D48" s="236"/>
      <c r="E48" s="236"/>
      <c r="F48" s="236"/>
      <c r="G48" s="236"/>
      <c r="H48" s="236"/>
      <c r="I48" s="236"/>
      <c r="J48" s="236"/>
      <c r="K48" s="236"/>
      <c r="L48" s="236"/>
      <c r="M48" s="237" t="s">
        <v>737</v>
      </c>
      <c r="N48" s="237"/>
      <c r="O48" s="237" t="s">
        <v>52</v>
      </c>
      <c r="P48" s="237"/>
      <c r="Q48" s="238" t="s">
        <v>53</v>
      </c>
      <c r="R48" s="238"/>
      <c r="S48" s="34" t="s">
        <v>54</v>
      </c>
      <c r="T48" s="34" t="s">
        <v>54</v>
      </c>
      <c r="U48" s="34" t="s">
        <v>1033</v>
      </c>
      <c r="V48" s="34">
        <f t="shared" si="0"/>
        <v>98.7</v>
      </c>
      <c r="W48" s="35">
        <f t="shared" si="1"/>
        <v>98.7</v>
      </c>
    </row>
    <row r="49" spans="2:24" ht="56.25" customHeight="1" x14ac:dyDescent="0.2">
      <c r="B49" s="235" t="s">
        <v>1032</v>
      </c>
      <c r="C49" s="236"/>
      <c r="D49" s="236"/>
      <c r="E49" s="236"/>
      <c r="F49" s="236"/>
      <c r="G49" s="236"/>
      <c r="H49" s="236"/>
      <c r="I49" s="236"/>
      <c r="J49" s="236"/>
      <c r="K49" s="236"/>
      <c r="L49" s="236"/>
      <c r="M49" s="237" t="s">
        <v>737</v>
      </c>
      <c r="N49" s="237"/>
      <c r="O49" s="237" t="s">
        <v>52</v>
      </c>
      <c r="P49" s="237"/>
      <c r="Q49" s="238" t="s">
        <v>53</v>
      </c>
      <c r="R49" s="238"/>
      <c r="S49" s="34" t="s">
        <v>54</v>
      </c>
      <c r="T49" s="34" t="s">
        <v>54</v>
      </c>
      <c r="U49" s="34" t="s">
        <v>1031</v>
      </c>
      <c r="V49" s="34">
        <f t="shared" si="0"/>
        <v>139.30000000000001</v>
      </c>
      <c r="W49" s="35">
        <f t="shared" si="1"/>
        <v>139.30000000000001</v>
      </c>
    </row>
    <row r="50" spans="2:24" ht="56.25" customHeight="1" x14ac:dyDescent="0.2">
      <c r="B50" s="235" t="s">
        <v>1030</v>
      </c>
      <c r="C50" s="236"/>
      <c r="D50" s="236"/>
      <c r="E50" s="236"/>
      <c r="F50" s="236"/>
      <c r="G50" s="236"/>
      <c r="H50" s="236"/>
      <c r="I50" s="236"/>
      <c r="J50" s="236"/>
      <c r="K50" s="236"/>
      <c r="L50" s="236"/>
      <c r="M50" s="237" t="s">
        <v>737</v>
      </c>
      <c r="N50" s="237"/>
      <c r="O50" s="237" t="s">
        <v>52</v>
      </c>
      <c r="P50" s="237"/>
      <c r="Q50" s="238" t="s">
        <v>53</v>
      </c>
      <c r="R50" s="238"/>
      <c r="S50" s="34" t="s">
        <v>54</v>
      </c>
      <c r="T50" s="34" t="s">
        <v>54</v>
      </c>
      <c r="U50" s="34" t="s">
        <v>54</v>
      </c>
      <c r="V50" s="34">
        <f t="shared" si="0"/>
        <v>100</v>
      </c>
      <c r="W50" s="35">
        <f t="shared" si="1"/>
        <v>100</v>
      </c>
    </row>
    <row r="51" spans="2:24" ht="56.25" customHeight="1" x14ac:dyDescent="0.2">
      <c r="B51" s="235" t="s">
        <v>1029</v>
      </c>
      <c r="C51" s="236"/>
      <c r="D51" s="236"/>
      <c r="E51" s="236"/>
      <c r="F51" s="236"/>
      <c r="G51" s="236"/>
      <c r="H51" s="236"/>
      <c r="I51" s="236"/>
      <c r="J51" s="236"/>
      <c r="K51" s="236"/>
      <c r="L51" s="236"/>
      <c r="M51" s="237" t="s">
        <v>737</v>
      </c>
      <c r="N51" s="237"/>
      <c r="O51" s="237" t="s">
        <v>52</v>
      </c>
      <c r="P51" s="237"/>
      <c r="Q51" s="238" t="s">
        <v>53</v>
      </c>
      <c r="R51" s="238"/>
      <c r="S51" s="34" t="s">
        <v>54</v>
      </c>
      <c r="T51" s="34" t="s">
        <v>54</v>
      </c>
      <c r="U51" s="34" t="s">
        <v>1028</v>
      </c>
      <c r="V51" s="34">
        <f t="shared" si="0"/>
        <v>140</v>
      </c>
      <c r="W51" s="35">
        <f t="shared" si="1"/>
        <v>140</v>
      </c>
    </row>
    <row r="52" spans="2:24" ht="56.25" customHeight="1" x14ac:dyDescent="0.2">
      <c r="B52" s="235" t="s">
        <v>1027</v>
      </c>
      <c r="C52" s="236"/>
      <c r="D52" s="236"/>
      <c r="E52" s="236"/>
      <c r="F52" s="236"/>
      <c r="G52" s="236"/>
      <c r="H52" s="236"/>
      <c r="I52" s="236"/>
      <c r="J52" s="236"/>
      <c r="K52" s="236"/>
      <c r="L52" s="236"/>
      <c r="M52" s="237" t="s">
        <v>737</v>
      </c>
      <c r="N52" s="237"/>
      <c r="O52" s="237" t="s">
        <v>813</v>
      </c>
      <c r="P52" s="237"/>
      <c r="Q52" s="238" t="s">
        <v>53</v>
      </c>
      <c r="R52" s="238"/>
      <c r="S52" s="34" t="s">
        <v>63</v>
      </c>
      <c r="T52" s="34" t="s">
        <v>63</v>
      </c>
      <c r="U52" s="34" t="s">
        <v>1026</v>
      </c>
      <c r="V52" s="34">
        <f t="shared" si="0"/>
        <v>125.28</v>
      </c>
      <c r="W52" s="35">
        <f t="shared" si="1"/>
        <v>125.28</v>
      </c>
    </row>
    <row r="53" spans="2:24" ht="56.25" customHeight="1" x14ac:dyDescent="0.2">
      <c r="B53" s="235" t="s">
        <v>1025</v>
      </c>
      <c r="C53" s="236"/>
      <c r="D53" s="236"/>
      <c r="E53" s="236"/>
      <c r="F53" s="236"/>
      <c r="G53" s="236"/>
      <c r="H53" s="236"/>
      <c r="I53" s="236"/>
      <c r="J53" s="236"/>
      <c r="K53" s="236"/>
      <c r="L53" s="236"/>
      <c r="M53" s="237" t="s">
        <v>737</v>
      </c>
      <c r="N53" s="237"/>
      <c r="O53" s="237" t="s">
        <v>52</v>
      </c>
      <c r="P53" s="237"/>
      <c r="Q53" s="238" t="s">
        <v>53</v>
      </c>
      <c r="R53" s="238"/>
      <c r="S53" s="34" t="s">
        <v>54</v>
      </c>
      <c r="T53" s="34" t="s">
        <v>54</v>
      </c>
      <c r="U53" s="34" t="s">
        <v>1024</v>
      </c>
      <c r="V53" s="34">
        <f t="shared" si="0"/>
        <v>458.3</v>
      </c>
      <c r="W53" s="35">
        <f t="shared" si="1"/>
        <v>458.3</v>
      </c>
    </row>
    <row r="54" spans="2:24" ht="56.25" customHeight="1" x14ac:dyDescent="0.2">
      <c r="B54" s="235" t="s">
        <v>1023</v>
      </c>
      <c r="C54" s="236"/>
      <c r="D54" s="236"/>
      <c r="E54" s="236"/>
      <c r="F54" s="236"/>
      <c r="G54" s="236"/>
      <c r="H54" s="236"/>
      <c r="I54" s="236"/>
      <c r="J54" s="236"/>
      <c r="K54" s="236"/>
      <c r="L54" s="236"/>
      <c r="M54" s="237" t="s">
        <v>737</v>
      </c>
      <c r="N54" s="237"/>
      <c r="O54" s="237" t="s">
        <v>52</v>
      </c>
      <c r="P54" s="237"/>
      <c r="Q54" s="238" t="s">
        <v>53</v>
      </c>
      <c r="R54" s="238"/>
      <c r="S54" s="34" t="s">
        <v>54</v>
      </c>
      <c r="T54" s="34" t="s">
        <v>54</v>
      </c>
      <c r="U54" s="34" t="s">
        <v>54</v>
      </c>
      <c r="V54" s="34">
        <f t="shared" si="0"/>
        <v>100</v>
      </c>
      <c r="W54" s="35">
        <f t="shared" si="1"/>
        <v>100</v>
      </c>
    </row>
    <row r="55" spans="2:24" ht="56.25" customHeight="1" x14ac:dyDescent="0.2">
      <c r="B55" s="235" t="s">
        <v>1022</v>
      </c>
      <c r="C55" s="236"/>
      <c r="D55" s="236"/>
      <c r="E55" s="236"/>
      <c r="F55" s="236"/>
      <c r="G55" s="236"/>
      <c r="H55" s="236"/>
      <c r="I55" s="236"/>
      <c r="J55" s="236"/>
      <c r="K55" s="236"/>
      <c r="L55" s="236"/>
      <c r="M55" s="237" t="s">
        <v>799</v>
      </c>
      <c r="N55" s="237"/>
      <c r="O55" s="237" t="s">
        <v>52</v>
      </c>
      <c r="P55" s="237"/>
      <c r="Q55" s="238" t="s">
        <v>53</v>
      </c>
      <c r="R55" s="238"/>
      <c r="S55" s="34" t="s">
        <v>792</v>
      </c>
      <c r="T55" s="34" t="s">
        <v>792</v>
      </c>
      <c r="U55" s="34" t="s">
        <v>54</v>
      </c>
      <c r="V55" s="34">
        <f t="shared" si="0"/>
        <v>111.11</v>
      </c>
      <c r="W55" s="35">
        <f t="shared" si="1"/>
        <v>111.11</v>
      </c>
    </row>
    <row r="56" spans="2:24" ht="56.25" customHeight="1" x14ac:dyDescent="0.2">
      <c r="B56" s="235" t="s">
        <v>1021</v>
      </c>
      <c r="C56" s="236"/>
      <c r="D56" s="236"/>
      <c r="E56" s="236"/>
      <c r="F56" s="236"/>
      <c r="G56" s="236"/>
      <c r="H56" s="236"/>
      <c r="I56" s="236"/>
      <c r="J56" s="236"/>
      <c r="K56" s="236"/>
      <c r="L56" s="236"/>
      <c r="M56" s="237" t="s">
        <v>799</v>
      </c>
      <c r="N56" s="237"/>
      <c r="O56" s="237" t="s">
        <v>52</v>
      </c>
      <c r="P56" s="237"/>
      <c r="Q56" s="238" t="s">
        <v>53</v>
      </c>
      <c r="R56" s="238"/>
      <c r="S56" s="34" t="s">
        <v>1020</v>
      </c>
      <c r="T56" s="34" t="s">
        <v>1019</v>
      </c>
      <c r="U56" s="34" t="s">
        <v>1018</v>
      </c>
      <c r="V56" s="34">
        <f t="shared" si="0"/>
        <v>125.44</v>
      </c>
      <c r="W56" s="35">
        <f t="shared" si="1"/>
        <v>136.19</v>
      </c>
    </row>
    <row r="57" spans="2:24" ht="56.25" customHeight="1" x14ac:dyDescent="0.2">
      <c r="B57" s="235" t="s">
        <v>1017</v>
      </c>
      <c r="C57" s="236"/>
      <c r="D57" s="236"/>
      <c r="E57" s="236"/>
      <c r="F57" s="236"/>
      <c r="G57" s="236"/>
      <c r="H57" s="236"/>
      <c r="I57" s="236"/>
      <c r="J57" s="236"/>
      <c r="K57" s="236"/>
      <c r="L57" s="236"/>
      <c r="M57" s="237" t="s">
        <v>799</v>
      </c>
      <c r="N57" s="237"/>
      <c r="O57" s="237" t="s">
        <v>52</v>
      </c>
      <c r="P57" s="237"/>
      <c r="Q57" s="238" t="s">
        <v>53</v>
      </c>
      <c r="R57" s="238"/>
      <c r="S57" s="34" t="s">
        <v>779</v>
      </c>
      <c r="T57" s="34" t="s">
        <v>779</v>
      </c>
      <c r="U57" s="34" t="s">
        <v>1016</v>
      </c>
      <c r="V57" s="34">
        <f t="shared" si="0"/>
        <v>107.33</v>
      </c>
      <c r="W57" s="35">
        <f t="shared" si="1"/>
        <v>107.33</v>
      </c>
    </row>
    <row r="58" spans="2:24" ht="56.25" customHeight="1" x14ac:dyDescent="0.2">
      <c r="B58" s="235" t="s">
        <v>1015</v>
      </c>
      <c r="C58" s="236"/>
      <c r="D58" s="236"/>
      <c r="E58" s="236"/>
      <c r="F58" s="236"/>
      <c r="G58" s="236"/>
      <c r="H58" s="236"/>
      <c r="I58" s="236"/>
      <c r="J58" s="236"/>
      <c r="K58" s="236"/>
      <c r="L58" s="236"/>
      <c r="M58" s="237" t="s">
        <v>799</v>
      </c>
      <c r="N58" s="237"/>
      <c r="O58" s="237" t="s">
        <v>52</v>
      </c>
      <c r="P58" s="237"/>
      <c r="Q58" s="238" t="s">
        <v>53</v>
      </c>
      <c r="R58" s="238"/>
      <c r="S58" s="34" t="s">
        <v>792</v>
      </c>
      <c r="T58" s="34" t="s">
        <v>792</v>
      </c>
      <c r="U58" s="34" t="s">
        <v>1014</v>
      </c>
      <c r="V58" s="34">
        <f t="shared" si="0"/>
        <v>88.33</v>
      </c>
      <c r="W58" s="35">
        <f t="shared" si="1"/>
        <v>88.33</v>
      </c>
    </row>
    <row r="59" spans="2:24" ht="56.25" customHeight="1" x14ac:dyDescent="0.2">
      <c r="B59" s="235" t="s">
        <v>1013</v>
      </c>
      <c r="C59" s="236"/>
      <c r="D59" s="236"/>
      <c r="E59" s="236"/>
      <c r="F59" s="236"/>
      <c r="G59" s="236"/>
      <c r="H59" s="236"/>
      <c r="I59" s="236"/>
      <c r="J59" s="236"/>
      <c r="K59" s="236"/>
      <c r="L59" s="236"/>
      <c r="M59" s="237" t="s">
        <v>799</v>
      </c>
      <c r="N59" s="237"/>
      <c r="O59" s="237" t="s">
        <v>52</v>
      </c>
      <c r="P59" s="237"/>
      <c r="Q59" s="238" t="s">
        <v>53</v>
      </c>
      <c r="R59" s="238"/>
      <c r="S59" s="34" t="s">
        <v>1012</v>
      </c>
      <c r="T59" s="34" t="s">
        <v>1012</v>
      </c>
      <c r="U59" s="34" t="s">
        <v>1011</v>
      </c>
      <c r="V59" s="34">
        <f t="shared" si="0"/>
        <v>96.85</v>
      </c>
      <c r="W59" s="35">
        <f t="shared" si="1"/>
        <v>96.85</v>
      </c>
    </row>
    <row r="60" spans="2:24" ht="56.25" customHeight="1" x14ac:dyDescent="0.2">
      <c r="B60" s="235" t="s">
        <v>1010</v>
      </c>
      <c r="C60" s="236"/>
      <c r="D60" s="236"/>
      <c r="E60" s="236"/>
      <c r="F60" s="236"/>
      <c r="G60" s="236"/>
      <c r="H60" s="236"/>
      <c r="I60" s="236"/>
      <c r="J60" s="236"/>
      <c r="K60" s="236"/>
      <c r="L60" s="236"/>
      <c r="M60" s="237" t="s">
        <v>1006</v>
      </c>
      <c r="N60" s="237"/>
      <c r="O60" s="237" t="s">
        <v>52</v>
      </c>
      <c r="P60" s="237"/>
      <c r="Q60" s="238" t="s">
        <v>53</v>
      </c>
      <c r="R60" s="238"/>
      <c r="S60" s="34" t="s">
        <v>1009</v>
      </c>
      <c r="T60" s="34" t="s">
        <v>54</v>
      </c>
      <c r="U60" s="34" t="s">
        <v>1008</v>
      </c>
      <c r="V60" s="34">
        <f t="shared" si="0"/>
        <v>94.39</v>
      </c>
      <c r="W60" s="35">
        <f t="shared" si="1"/>
        <v>1.26</v>
      </c>
    </row>
    <row r="61" spans="2:24" ht="56.25" customHeight="1" x14ac:dyDescent="0.2">
      <c r="B61" s="235" t="s">
        <v>1007</v>
      </c>
      <c r="C61" s="236"/>
      <c r="D61" s="236"/>
      <c r="E61" s="236"/>
      <c r="F61" s="236"/>
      <c r="G61" s="236"/>
      <c r="H61" s="236"/>
      <c r="I61" s="236"/>
      <c r="J61" s="236"/>
      <c r="K61" s="236"/>
      <c r="L61" s="236"/>
      <c r="M61" s="237" t="s">
        <v>1006</v>
      </c>
      <c r="N61" s="237"/>
      <c r="O61" s="237" t="s">
        <v>52</v>
      </c>
      <c r="P61" s="237"/>
      <c r="Q61" s="238" t="s">
        <v>53</v>
      </c>
      <c r="R61" s="238"/>
      <c r="S61" s="34" t="s">
        <v>1005</v>
      </c>
      <c r="T61" s="34" t="s">
        <v>54</v>
      </c>
      <c r="U61" s="34" t="s">
        <v>1004</v>
      </c>
      <c r="V61" s="34">
        <f t="shared" si="0"/>
        <v>97.34</v>
      </c>
      <c r="W61" s="35">
        <f t="shared" si="1"/>
        <v>1.22</v>
      </c>
    </row>
    <row r="62" spans="2:24" ht="56.25" customHeight="1" thickBot="1" x14ac:dyDescent="0.25">
      <c r="B62" s="235" t="s">
        <v>1003</v>
      </c>
      <c r="C62" s="236"/>
      <c r="D62" s="236"/>
      <c r="E62" s="236"/>
      <c r="F62" s="236"/>
      <c r="G62" s="236"/>
      <c r="H62" s="236"/>
      <c r="I62" s="236"/>
      <c r="J62" s="236"/>
      <c r="K62" s="236"/>
      <c r="L62" s="236"/>
      <c r="M62" s="237" t="s">
        <v>687</v>
      </c>
      <c r="N62" s="237"/>
      <c r="O62" s="237" t="s">
        <v>52</v>
      </c>
      <c r="P62" s="237"/>
      <c r="Q62" s="238" t="s">
        <v>53</v>
      </c>
      <c r="R62" s="238"/>
      <c r="S62" s="34" t="s">
        <v>786</v>
      </c>
      <c r="T62" s="34" t="s">
        <v>786</v>
      </c>
      <c r="U62" s="34" t="s">
        <v>1002</v>
      </c>
      <c r="V62" s="34">
        <f t="shared" si="0"/>
        <v>99.25</v>
      </c>
      <c r="W62" s="35">
        <f t="shared" si="1"/>
        <v>99.25</v>
      </c>
    </row>
    <row r="63" spans="2:24" ht="21.75" customHeight="1" thickTop="1" thickBot="1" x14ac:dyDescent="0.25">
      <c r="B63" s="11" t="s">
        <v>64</v>
      </c>
      <c r="C63" s="12"/>
      <c r="D63" s="12"/>
      <c r="E63" s="12"/>
      <c r="F63" s="12"/>
      <c r="G63" s="12"/>
      <c r="H63" s="13"/>
      <c r="I63" s="13"/>
      <c r="J63" s="13"/>
      <c r="K63" s="13"/>
      <c r="L63" s="13"/>
      <c r="M63" s="13"/>
      <c r="N63" s="13"/>
      <c r="O63" s="13"/>
      <c r="P63" s="13"/>
      <c r="Q63" s="13"/>
      <c r="R63" s="13"/>
      <c r="S63" s="13"/>
      <c r="T63" s="13"/>
      <c r="U63" s="13"/>
      <c r="V63" s="13"/>
      <c r="W63" s="14"/>
      <c r="X63" s="36"/>
    </row>
    <row r="64" spans="2:24" ht="29.25" customHeight="1" thickTop="1" thickBot="1" x14ac:dyDescent="0.25">
      <c r="B64" s="222" t="s">
        <v>2346</v>
      </c>
      <c r="C64" s="223"/>
      <c r="D64" s="223"/>
      <c r="E64" s="223"/>
      <c r="F64" s="223"/>
      <c r="G64" s="223"/>
      <c r="H64" s="223"/>
      <c r="I64" s="223"/>
      <c r="J64" s="223"/>
      <c r="K64" s="223"/>
      <c r="L64" s="223"/>
      <c r="M64" s="223"/>
      <c r="N64" s="223"/>
      <c r="O64" s="223"/>
      <c r="P64" s="223"/>
      <c r="Q64" s="224"/>
      <c r="R64" s="37" t="s">
        <v>45</v>
      </c>
      <c r="S64" s="228" t="s">
        <v>46</v>
      </c>
      <c r="T64" s="228"/>
      <c r="U64" s="38" t="s">
        <v>65</v>
      </c>
      <c r="V64" s="229" t="s">
        <v>66</v>
      </c>
      <c r="W64" s="230"/>
    </row>
    <row r="65" spans="2:25" ht="30.75" customHeight="1" thickBot="1" x14ac:dyDescent="0.25">
      <c r="B65" s="225"/>
      <c r="C65" s="226"/>
      <c r="D65" s="226"/>
      <c r="E65" s="226"/>
      <c r="F65" s="226"/>
      <c r="G65" s="226"/>
      <c r="H65" s="226"/>
      <c r="I65" s="226"/>
      <c r="J65" s="226"/>
      <c r="K65" s="226"/>
      <c r="L65" s="226"/>
      <c r="M65" s="226"/>
      <c r="N65" s="226"/>
      <c r="O65" s="226"/>
      <c r="P65" s="226"/>
      <c r="Q65" s="227"/>
      <c r="R65" s="39" t="s">
        <v>67</v>
      </c>
      <c r="S65" s="39" t="s">
        <v>67</v>
      </c>
      <c r="T65" s="39" t="s">
        <v>52</v>
      </c>
      <c r="U65" s="39" t="s">
        <v>67</v>
      </c>
      <c r="V65" s="39" t="s">
        <v>68</v>
      </c>
      <c r="W65" s="32" t="s">
        <v>69</v>
      </c>
      <c r="Y65" s="36"/>
    </row>
    <row r="66" spans="2:25" ht="23.25" customHeight="1" thickBot="1" x14ac:dyDescent="0.25">
      <c r="B66" s="231" t="s">
        <v>70</v>
      </c>
      <c r="C66" s="232"/>
      <c r="D66" s="232"/>
      <c r="E66" s="40" t="s">
        <v>578</v>
      </c>
      <c r="F66" s="40"/>
      <c r="G66" s="40"/>
      <c r="H66" s="41"/>
      <c r="I66" s="41"/>
      <c r="J66" s="41"/>
      <c r="K66" s="41"/>
      <c r="L66" s="41"/>
      <c r="M66" s="41"/>
      <c r="N66" s="41"/>
      <c r="O66" s="41"/>
      <c r="P66" s="42"/>
      <c r="Q66" s="42"/>
      <c r="R66" s="43" t="s">
        <v>1001</v>
      </c>
      <c r="S66" s="44" t="s">
        <v>11</v>
      </c>
      <c r="T66" s="42"/>
      <c r="U66" s="44" t="s">
        <v>998</v>
      </c>
      <c r="V66" s="42"/>
      <c r="W66" s="45">
        <f t="shared" ref="W66:W77" si="2">+IF(ISERR(U66/R66*100),"N/A",ROUND(U66/R66*100,2))</f>
        <v>70.89</v>
      </c>
    </row>
    <row r="67" spans="2:25" ht="26.25" customHeight="1" x14ac:dyDescent="0.2">
      <c r="B67" s="233" t="s">
        <v>74</v>
      </c>
      <c r="C67" s="234"/>
      <c r="D67" s="234"/>
      <c r="E67" s="46" t="s">
        <v>578</v>
      </c>
      <c r="F67" s="46"/>
      <c r="G67" s="46"/>
      <c r="H67" s="47"/>
      <c r="I67" s="47"/>
      <c r="J67" s="47"/>
      <c r="K67" s="47"/>
      <c r="L67" s="47"/>
      <c r="M67" s="47"/>
      <c r="N67" s="47"/>
      <c r="O67" s="47"/>
      <c r="P67" s="48"/>
      <c r="Q67" s="48"/>
      <c r="R67" s="49" t="s">
        <v>1000</v>
      </c>
      <c r="S67" s="50" t="s">
        <v>999</v>
      </c>
      <c r="T67" s="51">
        <f>+IF(ISERR(S67/R67*100),"N/A",ROUND(S67/R67*100,2))</f>
        <v>100</v>
      </c>
      <c r="U67" s="50" t="s">
        <v>998</v>
      </c>
      <c r="V67" s="51">
        <f>+IF(ISERR(U67/S67*100),"N/A",ROUND(U67/S67*100,2))</f>
        <v>82.62</v>
      </c>
      <c r="W67" s="52">
        <f t="shared" si="2"/>
        <v>82.62</v>
      </c>
    </row>
    <row r="68" spans="2:25" ht="23.25" customHeight="1" thickBot="1" x14ac:dyDescent="0.25">
      <c r="B68" s="231" t="s">
        <v>70</v>
      </c>
      <c r="C68" s="232"/>
      <c r="D68" s="232"/>
      <c r="E68" s="40" t="s">
        <v>996</v>
      </c>
      <c r="F68" s="40"/>
      <c r="G68" s="40"/>
      <c r="H68" s="41"/>
      <c r="I68" s="41"/>
      <c r="J68" s="41"/>
      <c r="K68" s="41"/>
      <c r="L68" s="41"/>
      <c r="M68" s="41"/>
      <c r="N68" s="41"/>
      <c r="O68" s="41"/>
      <c r="P68" s="42"/>
      <c r="Q68" s="42"/>
      <c r="R68" s="43" t="s">
        <v>997</v>
      </c>
      <c r="S68" s="44" t="s">
        <v>11</v>
      </c>
      <c r="T68" s="42"/>
      <c r="U68" s="44" t="s">
        <v>995</v>
      </c>
      <c r="V68" s="42"/>
      <c r="W68" s="45">
        <f t="shared" si="2"/>
        <v>84.62</v>
      </c>
    </row>
    <row r="69" spans="2:25" ht="26.25" customHeight="1" x14ac:dyDescent="0.2">
      <c r="B69" s="233" t="s">
        <v>74</v>
      </c>
      <c r="C69" s="234"/>
      <c r="D69" s="234"/>
      <c r="E69" s="46" t="s">
        <v>996</v>
      </c>
      <c r="F69" s="46"/>
      <c r="G69" s="46"/>
      <c r="H69" s="47"/>
      <c r="I69" s="47"/>
      <c r="J69" s="47"/>
      <c r="K69" s="47"/>
      <c r="L69" s="47"/>
      <c r="M69" s="47"/>
      <c r="N69" s="47"/>
      <c r="O69" s="47"/>
      <c r="P69" s="48"/>
      <c r="Q69" s="48"/>
      <c r="R69" s="49" t="s">
        <v>995</v>
      </c>
      <c r="S69" s="50" t="s">
        <v>995</v>
      </c>
      <c r="T69" s="51">
        <f>+IF(ISERR(S69/R69*100),"N/A",ROUND(S69/R69*100,2))</f>
        <v>100</v>
      </c>
      <c r="U69" s="50" t="s">
        <v>995</v>
      </c>
      <c r="V69" s="51">
        <f>+IF(ISERR(U69/S69*100),"N/A",ROUND(U69/S69*100,2))</f>
        <v>100</v>
      </c>
      <c r="W69" s="52">
        <f t="shared" si="2"/>
        <v>100</v>
      </c>
    </row>
    <row r="70" spans="2:25" ht="23.25" customHeight="1" thickBot="1" x14ac:dyDescent="0.25">
      <c r="B70" s="231" t="s">
        <v>70</v>
      </c>
      <c r="C70" s="232"/>
      <c r="D70" s="232"/>
      <c r="E70" s="40" t="s">
        <v>721</v>
      </c>
      <c r="F70" s="40"/>
      <c r="G70" s="40"/>
      <c r="H70" s="41"/>
      <c r="I70" s="41"/>
      <c r="J70" s="41"/>
      <c r="K70" s="41"/>
      <c r="L70" s="41"/>
      <c r="M70" s="41"/>
      <c r="N70" s="41"/>
      <c r="O70" s="41"/>
      <c r="P70" s="42"/>
      <c r="Q70" s="42"/>
      <c r="R70" s="43" t="s">
        <v>994</v>
      </c>
      <c r="S70" s="44" t="s">
        <v>11</v>
      </c>
      <c r="T70" s="42"/>
      <c r="U70" s="44" t="s">
        <v>992</v>
      </c>
      <c r="V70" s="42"/>
      <c r="W70" s="45">
        <f t="shared" si="2"/>
        <v>93.01</v>
      </c>
    </row>
    <row r="71" spans="2:25" ht="26.25" customHeight="1" x14ac:dyDescent="0.2">
      <c r="B71" s="233" t="s">
        <v>74</v>
      </c>
      <c r="C71" s="234"/>
      <c r="D71" s="234"/>
      <c r="E71" s="46" t="s">
        <v>721</v>
      </c>
      <c r="F71" s="46"/>
      <c r="G71" s="46"/>
      <c r="H71" s="47"/>
      <c r="I71" s="47"/>
      <c r="J71" s="47"/>
      <c r="K71" s="47"/>
      <c r="L71" s="47"/>
      <c r="M71" s="47"/>
      <c r="N71" s="47"/>
      <c r="O71" s="47"/>
      <c r="P71" s="48"/>
      <c r="Q71" s="48"/>
      <c r="R71" s="49" t="s">
        <v>993</v>
      </c>
      <c r="S71" s="50" t="s">
        <v>993</v>
      </c>
      <c r="T71" s="51">
        <f>+IF(ISERR(S71/R71*100),"N/A",ROUND(S71/R71*100,2))</f>
        <v>100</v>
      </c>
      <c r="U71" s="50" t="s">
        <v>992</v>
      </c>
      <c r="V71" s="51">
        <f>+IF(ISERR(U71/S71*100),"N/A",ROUND(U71/S71*100,2))</f>
        <v>99.94</v>
      </c>
      <c r="W71" s="52">
        <f t="shared" si="2"/>
        <v>99.94</v>
      </c>
    </row>
    <row r="72" spans="2:25" ht="23.25" customHeight="1" thickBot="1" x14ac:dyDescent="0.25">
      <c r="B72" s="231" t="s">
        <v>70</v>
      </c>
      <c r="C72" s="232"/>
      <c r="D72" s="232"/>
      <c r="E72" s="40" t="s">
        <v>763</v>
      </c>
      <c r="F72" s="40"/>
      <c r="G72" s="40"/>
      <c r="H72" s="41"/>
      <c r="I72" s="41"/>
      <c r="J72" s="41"/>
      <c r="K72" s="41"/>
      <c r="L72" s="41"/>
      <c r="M72" s="41"/>
      <c r="N72" s="41"/>
      <c r="O72" s="41"/>
      <c r="P72" s="42"/>
      <c r="Q72" s="42"/>
      <c r="R72" s="43" t="s">
        <v>991</v>
      </c>
      <c r="S72" s="44" t="s">
        <v>11</v>
      </c>
      <c r="T72" s="42"/>
      <c r="U72" s="44" t="s">
        <v>989</v>
      </c>
      <c r="V72" s="42"/>
      <c r="W72" s="45">
        <f t="shared" si="2"/>
        <v>77.22</v>
      </c>
    </row>
    <row r="73" spans="2:25" ht="26.25" customHeight="1" x14ac:dyDescent="0.2">
      <c r="B73" s="233" t="s">
        <v>74</v>
      </c>
      <c r="C73" s="234"/>
      <c r="D73" s="234"/>
      <c r="E73" s="46" t="s">
        <v>763</v>
      </c>
      <c r="F73" s="46"/>
      <c r="G73" s="46"/>
      <c r="H73" s="47"/>
      <c r="I73" s="47"/>
      <c r="J73" s="47"/>
      <c r="K73" s="47"/>
      <c r="L73" s="47"/>
      <c r="M73" s="47"/>
      <c r="N73" s="47"/>
      <c r="O73" s="47"/>
      <c r="P73" s="48"/>
      <c r="Q73" s="48"/>
      <c r="R73" s="49" t="s">
        <v>990</v>
      </c>
      <c r="S73" s="50" t="s">
        <v>990</v>
      </c>
      <c r="T73" s="51">
        <f>+IF(ISERR(S73/R73*100),"N/A",ROUND(S73/R73*100,2))</f>
        <v>100</v>
      </c>
      <c r="U73" s="50" t="s">
        <v>989</v>
      </c>
      <c r="V73" s="51">
        <f>+IF(ISERR(U73/S73*100),"N/A",ROUND(U73/S73*100,2))</f>
        <v>99.05</v>
      </c>
      <c r="W73" s="52">
        <f t="shared" si="2"/>
        <v>99.05</v>
      </c>
    </row>
    <row r="74" spans="2:25" ht="23.25" customHeight="1" thickBot="1" x14ac:dyDescent="0.25">
      <c r="B74" s="231" t="s">
        <v>70</v>
      </c>
      <c r="C74" s="232"/>
      <c r="D74" s="232"/>
      <c r="E74" s="40" t="s">
        <v>987</v>
      </c>
      <c r="F74" s="40"/>
      <c r="G74" s="40"/>
      <c r="H74" s="41"/>
      <c r="I74" s="41"/>
      <c r="J74" s="41"/>
      <c r="K74" s="41"/>
      <c r="L74" s="41"/>
      <c r="M74" s="41"/>
      <c r="N74" s="41"/>
      <c r="O74" s="41"/>
      <c r="P74" s="42"/>
      <c r="Q74" s="42"/>
      <c r="R74" s="43" t="s">
        <v>988</v>
      </c>
      <c r="S74" s="44" t="s">
        <v>11</v>
      </c>
      <c r="T74" s="42"/>
      <c r="U74" s="44" t="s">
        <v>986</v>
      </c>
      <c r="V74" s="42"/>
      <c r="W74" s="45">
        <f t="shared" si="2"/>
        <v>22.51</v>
      </c>
    </row>
    <row r="75" spans="2:25" ht="26.25" customHeight="1" x14ac:dyDescent="0.2">
      <c r="B75" s="233" t="s">
        <v>74</v>
      </c>
      <c r="C75" s="234"/>
      <c r="D75" s="234"/>
      <c r="E75" s="46" t="s">
        <v>987</v>
      </c>
      <c r="F75" s="46"/>
      <c r="G75" s="46"/>
      <c r="H75" s="47"/>
      <c r="I75" s="47"/>
      <c r="J75" s="47"/>
      <c r="K75" s="47"/>
      <c r="L75" s="47"/>
      <c r="M75" s="47"/>
      <c r="N75" s="47"/>
      <c r="O75" s="47"/>
      <c r="P75" s="48"/>
      <c r="Q75" s="48"/>
      <c r="R75" s="49" t="s">
        <v>986</v>
      </c>
      <c r="S75" s="50" t="s">
        <v>986</v>
      </c>
      <c r="T75" s="51">
        <f>+IF(ISERR(S75/R75*100),"N/A",ROUND(S75/R75*100,2))</f>
        <v>100</v>
      </c>
      <c r="U75" s="50" t="s">
        <v>986</v>
      </c>
      <c r="V75" s="51">
        <f>+IF(ISERR(U75/S75*100),"N/A",ROUND(U75/S75*100,2))</f>
        <v>100</v>
      </c>
      <c r="W75" s="52">
        <f t="shared" si="2"/>
        <v>100</v>
      </c>
    </row>
    <row r="76" spans="2:25" ht="23.25" customHeight="1" thickBot="1" x14ac:dyDescent="0.25">
      <c r="B76" s="231" t="s">
        <v>70</v>
      </c>
      <c r="C76" s="232"/>
      <c r="D76" s="232"/>
      <c r="E76" s="40" t="s">
        <v>673</v>
      </c>
      <c r="F76" s="40"/>
      <c r="G76" s="40"/>
      <c r="H76" s="41"/>
      <c r="I76" s="41"/>
      <c r="J76" s="41"/>
      <c r="K76" s="41"/>
      <c r="L76" s="41"/>
      <c r="M76" s="41"/>
      <c r="N76" s="41"/>
      <c r="O76" s="41"/>
      <c r="P76" s="42"/>
      <c r="Q76" s="42"/>
      <c r="R76" s="43" t="s">
        <v>985</v>
      </c>
      <c r="S76" s="44" t="s">
        <v>11</v>
      </c>
      <c r="T76" s="42"/>
      <c r="U76" s="44" t="s">
        <v>984</v>
      </c>
      <c r="V76" s="42"/>
      <c r="W76" s="45">
        <f t="shared" si="2"/>
        <v>35.86</v>
      </c>
    </row>
    <row r="77" spans="2:25" ht="26.25" customHeight="1" thickBot="1" x14ac:dyDescent="0.25">
      <c r="B77" s="233" t="s">
        <v>74</v>
      </c>
      <c r="C77" s="234"/>
      <c r="D77" s="234"/>
      <c r="E77" s="46" t="s">
        <v>673</v>
      </c>
      <c r="F77" s="46"/>
      <c r="G77" s="46"/>
      <c r="H77" s="47"/>
      <c r="I77" s="47"/>
      <c r="J77" s="47"/>
      <c r="K77" s="47"/>
      <c r="L77" s="47"/>
      <c r="M77" s="47"/>
      <c r="N77" s="47"/>
      <c r="O77" s="47"/>
      <c r="P77" s="48"/>
      <c r="Q77" s="48"/>
      <c r="R77" s="49" t="s">
        <v>984</v>
      </c>
      <c r="S77" s="50" t="s">
        <v>984</v>
      </c>
      <c r="T77" s="51">
        <f>+IF(ISERR(S77/R77*100),"N/A",ROUND(S77/R77*100,2))</f>
        <v>100</v>
      </c>
      <c r="U77" s="50" t="s">
        <v>984</v>
      </c>
      <c r="V77" s="51">
        <f>+IF(ISERR(U77/S77*100),"N/A",ROUND(U77/S77*100,2))</f>
        <v>100</v>
      </c>
      <c r="W77" s="52">
        <f t="shared" si="2"/>
        <v>100</v>
      </c>
    </row>
    <row r="78" spans="2:25" ht="22.5" customHeight="1" thickTop="1" thickBot="1" x14ac:dyDescent="0.25">
      <c r="B78" s="11" t="s">
        <v>80</v>
      </c>
      <c r="C78" s="12"/>
      <c r="D78" s="12"/>
      <c r="E78" s="12"/>
      <c r="F78" s="12"/>
      <c r="G78" s="12"/>
      <c r="H78" s="13"/>
      <c r="I78" s="13"/>
      <c r="J78" s="13"/>
      <c r="K78" s="13"/>
      <c r="L78" s="13"/>
      <c r="M78" s="13"/>
      <c r="N78" s="13"/>
      <c r="O78" s="13"/>
      <c r="P78" s="13"/>
      <c r="Q78" s="13"/>
      <c r="R78" s="13"/>
      <c r="S78" s="13"/>
      <c r="T78" s="13"/>
      <c r="U78" s="13"/>
      <c r="V78" s="13"/>
      <c r="W78" s="14"/>
    </row>
    <row r="79" spans="2:25" ht="37.5" customHeight="1" thickTop="1" x14ac:dyDescent="0.2">
      <c r="B79" s="213" t="s">
        <v>983</v>
      </c>
      <c r="C79" s="214"/>
      <c r="D79" s="214"/>
      <c r="E79" s="214"/>
      <c r="F79" s="214"/>
      <c r="G79" s="214"/>
      <c r="H79" s="214"/>
      <c r="I79" s="214"/>
      <c r="J79" s="214"/>
      <c r="K79" s="214"/>
      <c r="L79" s="214"/>
      <c r="M79" s="214"/>
      <c r="N79" s="214"/>
      <c r="O79" s="214"/>
      <c r="P79" s="214"/>
      <c r="Q79" s="214"/>
      <c r="R79" s="214"/>
      <c r="S79" s="214"/>
      <c r="T79" s="214"/>
      <c r="U79" s="214"/>
      <c r="V79" s="214"/>
      <c r="W79" s="215"/>
    </row>
    <row r="80" spans="2:25" ht="271.5" customHeight="1" thickBot="1" x14ac:dyDescent="0.25">
      <c r="B80" s="216"/>
      <c r="C80" s="217"/>
      <c r="D80" s="217"/>
      <c r="E80" s="217"/>
      <c r="F80" s="217"/>
      <c r="G80" s="217"/>
      <c r="H80" s="217"/>
      <c r="I80" s="217"/>
      <c r="J80" s="217"/>
      <c r="K80" s="217"/>
      <c r="L80" s="217"/>
      <c r="M80" s="217"/>
      <c r="N80" s="217"/>
      <c r="O80" s="217"/>
      <c r="P80" s="217"/>
      <c r="Q80" s="217"/>
      <c r="R80" s="217"/>
      <c r="S80" s="217"/>
      <c r="T80" s="217"/>
      <c r="U80" s="217"/>
      <c r="V80" s="217"/>
      <c r="W80" s="218"/>
    </row>
    <row r="81" spans="2:23" ht="37.5" customHeight="1" thickTop="1" x14ac:dyDescent="0.2">
      <c r="B81" s="213" t="s">
        <v>982</v>
      </c>
      <c r="C81" s="214"/>
      <c r="D81" s="214"/>
      <c r="E81" s="214"/>
      <c r="F81" s="214"/>
      <c r="G81" s="214"/>
      <c r="H81" s="214"/>
      <c r="I81" s="214"/>
      <c r="J81" s="214"/>
      <c r="K81" s="214"/>
      <c r="L81" s="214"/>
      <c r="M81" s="214"/>
      <c r="N81" s="214"/>
      <c r="O81" s="214"/>
      <c r="P81" s="214"/>
      <c r="Q81" s="214"/>
      <c r="R81" s="214"/>
      <c r="S81" s="214"/>
      <c r="T81" s="214"/>
      <c r="U81" s="214"/>
      <c r="V81" s="214"/>
      <c r="W81" s="215"/>
    </row>
    <row r="82" spans="2:23" ht="258.75" customHeight="1" thickBot="1" x14ac:dyDescent="0.25">
      <c r="B82" s="216"/>
      <c r="C82" s="217"/>
      <c r="D82" s="217"/>
      <c r="E82" s="217"/>
      <c r="F82" s="217"/>
      <c r="G82" s="217"/>
      <c r="H82" s="217"/>
      <c r="I82" s="217"/>
      <c r="J82" s="217"/>
      <c r="K82" s="217"/>
      <c r="L82" s="217"/>
      <c r="M82" s="217"/>
      <c r="N82" s="217"/>
      <c r="O82" s="217"/>
      <c r="P82" s="217"/>
      <c r="Q82" s="217"/>
      <c r="R82" s="217"/>
      <c r="S82" s="217"/>
      <c r="T82" s="217"/>
      <c r="U82" s="217"/>
      <c r="V82" s="217"/>
      <c r="W82" s="218"/>
    </row>
    <row r="83" spans="2:23" ht="246" customHeight="1" thickTop="1" x14ac:dyDescent="0.2">
      <c r="B83" s="213" t="s">
        <v>981</v>
      </c>
      <c r="C83" s="214"/>
      <c r="D83" s="214"/>
      <c r="E83" s="214"/>
      <c r="F83" s="214"/>
      <c r="G83" s="214"/>
      <c r="H83" s="214"/>
      <c r="I83" s="214"/>
      <c r="J83" s="214"/>
      <c r="K83" s="214"/>
      <c r="L83" s="214"/>
      <c r="M83" s="214"/>
      <c r="N83" s="214"/>
      <c r="O83" s="214"/>
      <c r="P83" s="214"/>
      <c r="Q83" s="214"/>
      <c r="R83" s="214"/>
      <c r="S83" s="214"/>
      <c r="T83" s="214"/>
      <c r="U83" s="214"/>
      <c r="V83" s="214"/>
      <c r="W83" s="215"/>
    </row>
    <row r="84" spans="2:23" ht="102.75" customHeight="1" thickBot="1" x14ac:dyDescent="0.25">
      <c r="B84" s="219"/>
      <c r="C84" s="220"/>
      <c r="D84" s="220"/>
      <c r="E84" s="220"/>
      <c r="F84" s="220"/>
      <c r="G84" s="220"/>
      <c r="H84" s="220"/>
      <c r="I84" s="220"/>
      <c r="J84" s="220"/>
      <c r="K84" s="220"/>
      <c r="L84" s="220"/>
      <c r="M84" s="220"/>
      <c r="N84" s="220"/>
      <c r="O84" s="220"/>
      <c r="P84" s="220"/>
      <c r="Q84" s="220"/>
      <c r="R84" s="220"/>
      <c r="S84" s="220"/>
      <c r="T84" s="220"/>
      <c r="U84" s="220"/>
      <c r="V84" s="220"/>
      <c r="W84" s="221"/>
    </row>
  </sheetData>
  <mergeCells count="222">
    <mergeCell ref="B73:D73"/>
    <mergeCell ref="B74:D74"/>
    <mergeCell ref="B75:D75"/>
    <mergeCell ref="B76:D76"/>
    <mergeCell ref="B77:D77"/>
    <mergeCell ref="B79:W80"/>
    <mergeCell ref="B81:W82"/>
    <mergeCell ref="B83:W84"/>
    <mergeCell ref="S64:T64"/>
    <mergeCell ref="V64:W64"/>
    <mergeCell ref="B66:D66"/>
    <mergeCell ref="B67:D67"/>
    <mergeCell ref="B68:D68"/>
    <mergeCell ref="B69:D69"/>
    <mergeCell ref="B70:D70"/>
    <mergeCell ref="B71:D71"/>
    <mergeCell ref="B72:D72"/>
    <mergeCell ref="B61:L61"/>
    <mergeCell ref="M61:N61"/>
    <mergeCell ref="O61:P61"/>
    <mergeCell ref="Q61:R61"/>
    <mergeCell ref="B62:L62"/>
    <mergeCell ref="M62:N62"/>
    <mergeCell ref="O62:P62"/>
    <mergeCell ref="Q62:R62"/>
    <mergeCell ref="B64:Q65"/>
    <mergeCell ref="B58:L58"/>
    <mergeCell ref="M58:N58"/>
    <mergeCell ref="O58:P58"/>
    <mergeCell ref="Q58:R58"/>
    <mergeCell ref="B59:L59"/>
    <mergeCell ref="M59:N59"/>
    <mergeCell ref="O59:P59"/>
    <mergeCell ref="Q59:R59"/>
    <mergeCell ref="B60:L60"/>
    <mergeCell ref="M60:N60"/>
    <mergeCell ref="O60:P60"/>
    <mergeCell ref="Q60:R60"/>
    <mergeCell ref="B55:L55"/>
    <mergeCell ref="M55:N55"/>
    <mergeCell ref="O55:P55"/>
    <mergeCell ref="Q55:R55"/>
    <mergeCell ref="B56:L56"/>
    <mergeCell ref="M56:N56"/>
    <mergeCell ref="O56:P56"/>
    <mergeCell ref="Q56:R56"/>
    <mergeCell ref="B57:L57"/>
    <mergeCell ref="M57:N57"/>
    <mergeCell ref="O57:P57"/>
    <mergeCell ref="Q57:R57"/>
    <mergeCell ref="B52:L52"/>
    <mergeCell ref="M52:N52"/>
    <mergeCell ref="O52:P52"/>
    <mergeCell ref="Q52:R52"/>
    <mergeCell ref="B53:L53"/>
    <mergeCell ref="M53:N53"/>
    <mergeCell ref="O53:P53"/>
    <mergeCell ref="Q53:R53"/>
    <mergeCell ref="B54:L54"/>
    <mergeCell ref="M54:N54"/>
    <mergeCell ref="O54:P54"/>
    <mergeCell ref="Q54:R54"/>
    <mergeCell ref="B49:L49"/>
    <mergeCell ref="M49:N49"/>
    <mergeCell ref="O49:P49"/>
    <mergeCell ref="Q49:R49"/>
    <mergeCell ref="B50:L50"/>
    <mergeCell ref="M50:N50"/>
    <mergeCell ref="O50:P50"/>
    <mergeCell ref="Q50:R50"/>
    <mergeCell ref="B51:L51"/>
    <mergeCell ref="M51:N51"/>
    <mergeCell ref="O51:P51"/>
    <mergeCell ref="Q51:R51"/>
    <mergeCell ref="B46:L46"/>
    <mergeCell ref="M46:N46"/>
    <mergeCell ref="O46:P46"/>
    <mergeCell ref="Q46:R46"/>
    <mergeCell ref="B47:L47"/>
    <mergeCell ref="M47:N47"/>
    <mergeCell ref="O47:P47"/>
    <mergeCell ref="Q47:R47"/>
    <mergeCell ref="B48:L48"/>
    <mergeCell ref="M48:N48"/>
    <mergeCell ref="O48:P48"/>
    <mergeCell ref="Q48:R48"/>
    <mergeCell ref="B43:L43"/>
    <mergeCell ref="M43:N43"/>
    <mergeCell ref="O43:P43"/>
    <mergeCell ref="Q43:R43"/>
    <mergeCell ref="B44:L44"/>
    <mergeCell ref="M44:N44"/>
    <mergeCell ref="O44:P44"/>
    <mergeCell ref="Q44:R44"/>
    <mergeCell ref="B45:L45"/>
    <mergeCell ref="M45:N45"/>
    <mergeCell ref="O45:P45"/>
    <mergeCell ref="Q45:R45"/>
    <mergeCell ref="B40:L40"/>
    <mergeCell ref="M40:N40"/>
    <mergeCell ref="O40:P40"/>
    <mergeCell ref="Q40:R40"/>
    <mergeCell ref="B41:L41"/>
    <mergeCell ref="M41:N41"/>
    <mergeCell ref="O41:P41"/>
    <mergeCell ref="Q41:R41"/>
    <mergeCell ref="B42:L42"/>
    <mergeCell ref="M42:N42"/>
    <mergeCell ref="O42:P42"/>
    <mergeCell ref="Q42:R42"/>
    <mergeCell ref="B37:L37"/>
    <mergeCell ref="M37:N37"/>
    <mergeCell ref="O37:P37"/>
    <mergeCell ref="Q37:R37"/>
    <mergeCell ref="B38:L38"/>
    <mergeCell ref="M38:N38"/>
    <mergeCell ref="O38:P38"/>
    <mergeCell ref="Q38:R38"/>
    <mergeCell ref="B39:L39"/>
    <mergeCell ref="M39:N39"/>
    <mergeCell ref="O39:P39"/>
    <mergeCell ref="Q39:R39"/>
    <mergeCell ref="B34:L34"/>
    <mergeCell ref="M34:N34"/>
    <mergeCell ref="O34:P34"/>
    <mergeCell ref="Q34:R34"/>
    <mergeCell ref="B35:L35"/>
    <mergeCell ref="M35:N35"/>
    <mergeCell ref="O35:P35"/>
    <mergeCell ref="Q35:R35"/>
    <mergeCell ref="B36:L36"/>
    <mergeCell ref="M36:N36"/>
    <mergeCell ref="O36:P36"/>
    <mergeCell ref="Q36:R36"/>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2:L22"/>
    <mergeCell ref="M22:N22"/>
    <mergeCell ref="O22:P22"/>
    <mergeCell ref="Q22:R22"/>
    <mergeCell ref="B23:L23"/>
    <mergeCell ref="M23:N23"/>
    <mergeCell ref="O23:P23"/>
    <mergeCell ref="Q23:R23"/>
    <mergeCell ref="B24:L24"/>
    <mergeCell ref="M24:N24"/>
    <mergeCell ref="O24:P24"/>
    <mergeCell ref="Q24:R24"/>
    <mergeCell ref="B20:L21"/>
    <mergeCell ref="M20:N21"/>
    <mergeCell ref="O20:P21"/>
    <mergeCell ref="Q20:R21"/>
    <mergeCell ref="S20:S21"/>
    <mergeCell ref="T20:T21"/>
    <mergeCell ref="U20:U21"/>
    <mergeCell ref="V20:V21"/>
    <mergeCell ref="W20:W21"/>
    <mergeCell ref="C15:I15"/>
    <mergeCell ref="L15:Q15"/>
    <mergeCell ref="T15:W15"/>
    <mergeCell ref="C16:I16"/>
    <mergeCell ref="L16:Q16"/>
    <mergeCell ref="T16:W16"/>
    <mergeCell ref="C17:W17"/>
    <mergeCell ref="B19:T19"/>
    <mergeCell ref="U19:W19"/>
    <mergeCell ref="D7:H7"/>
    <mergeCell ref="O7:W7"/>
    <mergeCell ref="D8:H8"/>
    <mergeCell ref="P8:W8"/>
    <mergeCell ref="C9:W9"/>
    <mergeCell ref="B14:I14"/>
    <mergeCell ref="K14:Q14"/>
    <mergeCell ref="S14:W14"/>
    <mergeCell ref="C10:W11"/>
    <mergeCell ref="B10:B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2" min="1" max="22" man="1"/>
    <brk id="17" min="1" max="22" man="1"/>
    <brk id="77" min="1" max="22"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1129</v>
      </c>
      <c r="M4" s="269" t="s">
        <v>1128</v>
      </c>
      <c r="N4" s="269"/>
      <c r="O4" s="269"/>
      <c r="P4" s="269"/>
      <c r="Q4" s="270"/>
      <c r="R4" s="19"/>
      <c r="S4" s="271" t="s">
        <v>9</v>
      </c>
      <c r="T4" s="272"/>
      <c r="U4" s="272"/>
      <c r="V4" s="259" t="s">
        <v>1127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1118</v>
      </c>
      <c r="D6" s="255" t="s">
        <v>1126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1125</v>
      </c>
      <c r="K8" s="26" t="s">
        <v>1124</v>
      </c>
      <c r="L8" s="26" t="s">
        <v>1123</v>
      </c>
      <c r="M8" s="26" t="s">
        <v>1122</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1121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1120</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1119</v>
      </c>
      <c r="C21" s="236"/>
      <c r="D21" s="236"/>
      <c r="E21" s="236"/>
      <c r="F21" s="236"/>
      <c r="G21" s="236"/>
      <c r="H21" s="236"/>
      <c r="I21" s="236"/>
      <c r="J21" s="236"/>
      <c r="K21" s="236"/>
      <c r="L21" s="236"/>
      <c r="M21" s="237" t="s">
        <v>1118</v>
      </c>
      <c r="N21" s="237"/>
      <c r="O21" s="237" t="s">
        <v>52</v>
      </c>
      <c r="P21" s="237"/>
      <c r="Q21" s="238" t="s">
        <v>393</v>
      </c>
      <c r="R21" s="238"/>
      <c r="S21" s="34" t="s">
        <v>1117</v>
      </c>
      <c r="T21" s="34" t="s">
        <v>1117</v>
      </c>
      <c r="U21" s="34" t="s">
        <v>1116</v>
      </c>
      <c r="V21" s="34">
        <f>+IF(ISERR(U21/T21*100),"N/A",ROUND(U21/T21*100,2))</f>
        <v>135.65</v>
      </c>
      <c r="W21" s="35">
        <f>+IF(ISERR(U21/S21*100),"N/A",ROUND(U21/S21*100,2))</f>
        <v>135.65</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1114</v>
      </c>
      <c r="F25" s="40"/>
      <c r="G25" s="40"/>
      <c r="H25" s="41"/>
      <c r="I25" s="41"/>
      <c r="J25" s="41"/>
      <c r="K25" s="41"/>
      <c r="L25" s="41"/>
      <c r="M25" s="41"/>
      <c r="N25" s="41"/>
      <c r="O25" s="41"/>
      <c r="P25" s="42"/>
      <c r="Q25" s="42"/>
      <c r="R25" s="43" t="s">
        <v>1115</v>
      </c>
      <c r="S25" s="44" t="s">
        <v>11</v>
      </c>
      <c r="T25" s="42"/>
      <c r="U25" s="44" t="s">
        <v>1112</v>
      </c>
      <c r="V25" s="42"/>
      <c r="W25" s="45">
        <f>+IF(ISERR(U25/R25*100),"N/A",ROUND(U25/R25*100,2))</f>
        <v>100.13</v>
      </c>
    </row>
    <row r="26" spans="2:27" ht="26.25" customHeight="1" thickBot="1" x14ac:dyDescent="0.25">
      <c r="B26" s="233" t="s">
        <v>74</v>
      </c>
      <c r="C26" s="234"/>
      <c r="D26" s="234"/>
      <c r="E26" s="46" t="s">
        <v>1114</v>
      </c>
      <c r="F26" s="46"/>
      <c r="G26" s="46"/>
      <c r="H26" s="47"/>
      <c r="I26" s="47"/>
      <c r="J26" s="47"/>
      <c r="K26" s="47"/>
      <c r="L26" s="47"/>
      <c r="M26" s="47"/>
      <c r="N26" s="47"/>
      <c r="O26" s="47"/>
      <c r="P26" s="48"/>
      <c r="Q26" s="48"/>
      <c r="R26" s="49" t="s">
        <v>1113</v>
      </c>
      <c r="S26" s="50" t="s">
        <v>1113</v>
      </c>
      <c r="T26" s="51">
        <f>+IF(ISERR(S26/R26*100),"N/A",ROUND(S26/R26*100,2))</f>
        <v>100</v>
      </c>
      <c r="U26" s="50" t="s">
        <v>1112</v>
      </c>
      <c r="V26" s="51">
        <f>+IF(ISERR(U26/S26*100),"N/A",ROUND(U26/S26*100,2))</f>
        <v>99.93</v>
      </c>
      <c r="W26" s="52">
        <f>+IF(ISERR(U26/R26*100),"N/A",ROUND(U26/R26*100,2))</f>
        <v>99.93</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1111</v>
      </c>
      <c r="C28" s="214"/>
      <c r="D28" s="214"/>
      <c r="E28" s="214"/>
      <c r="F28" s="214"/>
      <c r="G28" s="214"/>
      <c r="H28" s="214"/>
      <c r="I28" s="214"/>
      <c r="J28" s="214"/>
      <c r="K28" s="214"/>
      <c r="L28" s="214"/>
      <c r="M28" s="214"/>
      <c r="N28" s="214"/>
      <c r="O28" s="214"/>
      <c r="P28" s="214"/>
      <c r="Q28" s="214"/>
      <c r="R28" s="214"/>
      <c r="S28" s="214"/>
      <c r="T28" s="214"/>
      <c r="U28" s="214"/>
      <c r="V28" s="214"/>
      <c r="W28" s="215"/>
    </row>
    <row r="29" spans="2:27" ht="63.7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1110</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1109</v>
      </c>
      <c r="C32" s="214"/>
      <c r="D32" s="214"/>
      <c r="E32" s="214"/>
      <c r="F32" s="214"/>
      <c r="G32" s="214"/>
      <c r="H32" s="214"/>
      <c r="I32" s="214"/>
      <c r="J32" s="214"/>
      <c r="K32" s="214"/>
      <c r="L32" s="214"/>
      <c r="M32" s="214"/>
      <c r="N32" s="214"/>
      <c r="O32" s="214"/>
      <c r="P32" s="214"/>
      <c r="Q32" s="214"/>
      <c r="R32" s="214"/>
      <c r="S32" s="214"/>
      <c r="T32" s="214"/>
      <c r="U32" s="214"/>
      <c r="V32" s="214"/>
      <c r="W32" s="215"/>
    </row>
    <row r="33" spans="2:23" ht="52.5"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1143</v>
      </c>
      <c r="M4" s="269" t="s">
        <v>1142</v>
      </c>
      <c r="N4" s="269"/>
      <c r="O4" s="269"/>
      <c r="P4" s="269"/>
      <c r="Q4" s="270"/>
      <c r="R4" s="19"/>
      <c r="S4" s="271" t="s">
        <v>9</v>
      </c>
      <c r="T4" s="272"/>
      <c r="U4" s="272"/>
      <c r="V4" s="259" t="s">
        <v>184</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1118</v>
      </c>
      <c r="D6" s="255" t="s">
        <v>1126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1141</v>
      </c>
      <c r="K8" s="26" t="s">
        <v>1141</v>
      </c>
      <c r="L8" s="26" t="s">
        <v>1140</v>
      </c>
      <c r="M8" s="26" t="s">
        <v>1139</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1138</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1120</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1137</v>
      </c>
      <c r="C21" s="236"/>
      <c r="D21" s="236"/>
      <c r="E21" s="236"/>
      <c r="F21" s="236"/>
      <c r="G21" s="236"/>
      <c r="H21" s="236"/>
      <c r="I21" s="236"/>
      <c r="J21" s="236"/>
      <c r="K21" s="236"/>
      <c r="L21" s="236"/>
      <c r="M21" s="237" t="s">
        <v>1118</v>
      </c>
      <c r="N21" s="237"/>
      <c r="O21" s="237" t="s">
        <v>52</v>
      </c>
      <c r="P21" s="237"/>
      <c r="Q21" s="238" t="s">
        <v>53</v>
      </c>
      <c r="R21" s="238"/>
      <c r="S21" s="34" t="s">
        <v>63</v>
      </c>
      <c r="T21" s="34" t="s">
        <v>63</v>
      </c>
      <c r="U21" s="34" t="s">
        <v>1136</v>
      </c>
      <c r="V21" s="34">
        <f>+IF(ISERR(U21/T21*100),"N/A",ROUND(U21/T21*100,2))</f>
        <v>113.22</v>
      </c>
      <c r="W21" s="35">
        <f>+IF(ISERR(U21/S21*100),"N/A",ROUND(U21/S21*100,2))</f>
        <v>113.22</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1114</v>
      </c>
      <c r="F25" s="40"/>
      <c r="G25" s="40"/>
      <c r="H25" s="41"/>
      <c r="I25" s="41"/>
      <c r="J25" s="41"/>
      <c r="K25" s="41"/>
      <c r="L25" s="41"/>
      <c r="M25" s="41"/>
      <c r="N25" s="41"/>
      <c r="O25" s="41"/>
      <c r="P25" s="42"/>
      <c r="Q25" s="42"/>
      <c r="R25" s="43" t="s">
        <v>1135</v>
      </c>
      <c r="S25" s="44" t="s">
        <v>11</v>
      </c>
      <c r="T25" s="42"/>
      <c r="U25" s="44" t="s">
        <v>1133</v>
      </c>
      <c r="V25" s="42"/>
      <c r="W25" s="45">
        <f>+IF(ISERR(U25/R25*100),"N/A",ROUND(U25/R25*100,2))</f>
        <v>28.8</v>
      </c>
    </row>
    <row r="26" spans="2:27" ht="26.25" customHeight="1" thickBot="1" x14ac:dyDescent="0.25">
      <c r="B26" s="233" t="s">
        <v>74</v>
      </c>
      <c r="C26" s="234"/>
      <c r="D26" s="234"/>
      <c r="E26" s="46" t="s">
        <v>1114</v>
      </c>
      <c r="F26" s="46"/>
      <c r="G26" s="46"/>
      <c r="H26" s="47"/>
      <c r="I26" s="47"/>
      <c r="J26" s="47"/>
      <c r="K26" s="47"/>
      <c r="L26" s="47"/>
      <c r="M26" s="47"/>
      <c r="N26" s="47"/>
      <c r="O26" s="47"/>
      <c r="P26" s="48"/>
      <c r="Q26" s="48"/>
      <c r="R26" s="49" t="s">
        <v>1134</v>
      </c>
      <c r="S26" s="50" t="s">
        <v>1134</v>
      </c>
      <c r="T26" s="51">
        <f>+IF(ISERR(S26/R26*100),"N/A",ROUND(S26/R26*100,2))</f>
        <v>100</v>
      </c>
      <c r="U26" s="50" t="s">
        <v>1133</v>
      </c>
      <c r="V26" s="51">
        <f>+IF(ISERR(U26/S26*100),"N/A",ROUND(U26/S26*100,2))</f>
        <v>99.1</v>
      </c>
      <c r="W26" s="52">
        <f>+IF(ISERR(U26/R26*100),"N/A",ROUND(U26/R26*100,2))</f>
        <v>99.1</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1132</v>
      </c>
      <c r="C28" s="214"/>
      <c r="D28" s="214"/>
      <c r="E28" s="214"/>
      <c r="F28" s="214"/>
      <c r="G28" s="214"/>
      <c r="H28" s="214"/>
      <c r="I28" s="214"/>
      <c r="J28" s="214"/>
      <c r="K28" s="214"/>
      <c r="L28" s="214"/>
      <c r="M28" s="214"/>
      <c r="N28" s="214"/>
      <c r="O28" s="214"/>
      <c r="P28" s="214"/>
      <c r="Q28" s="214"/>
      <c r="R28" s="214"/>
      <c r="S28" s="214"/>
      <c r="T28" s="214"/>
      <c r="U28" s="214"/>
      <c r="V28" s="214"/>
      <c r="W28" s="215"/>
    </row>
    <row r="29" spans="2:27" ht="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1131</v>
      </c>
      <c r="C30" s="214"/>
      <c r="D30" s="214"/>
      <c r="E30" s="214"/>
      <c r="F30" s="214"/>
      <c r="G30" s="214"/>
      <c r="H30" s="214"/>
      <c r="I30" s="214"/>
      <c r="J30" s="214"/>
      <c r="K30" s="214"/>
      <c r="L30" s="214"/>
      <c r="M30" s="214"/>
      <c r="N30" s="214"/>
      <c r="O30" s="214"/>
      <c r="P30" s="214"/>
      <c r="Q30" s="214"/>
      <c r="R30" s="214"/>
      <c r="S30" s="214"/>
      <c r="T30" s="214"/>
      <c r="U30" s="214"/>
      <c r="V30" s="214"/>
      <c r="W30" s="215"/>
    </row>
    <row r="31" spans="2:27" ht="37.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1130</v>
      </c>
      <c r="C32" s="214"/>
      <c r="D32" s="214"/>
      <c r="E32" s="214"/>
      <c r="F32" s="214"/>
      <c r="G32" s="214"/>
      <c r="H32" s="214"/>
      <c r="I32" s="214"/>
      <c r="J32" s="214"/>
      <c r="K32" s="214"/>
      <c r="L32" s="214"/>
      <c r="M32" s="214"/>
      <c r="N32" s="214"/>
      <c r="O32" s="214"/>
      <c r="P32" s="214"/>
      <c r="Q32" s="214"/>
      <c r="R32" s="214"/>
      <c r="S32" s="214"/>
      <c r="T32" s="214"/>
      <c r="U32" s="214"/>
      <c r="V32" s="214"/>
      <c r="W32" s="215"/>
    </row>
    <row r="33" spans="2:23" ht="51.75"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111</v>
      </c>
      <c r="D4" s="266" t="s">
        <v>110</v>
      </c>
      <c r="E4" s="266"/>
      <c r="F4" s="266"/>
      <c r="G4" s="266"/>
      <c r="H4" s="267"/>
      <c r="I4" s="18"/>
      <c r="J4" s="268" t="s">
        <v>6</v>
      </c>
      <c r="K4" s="266"/>
      <c r="L4" s="17" t="s">
        <v>109</v>
      </c>
      <c r="M4" s="269" t="s">
        <v>108</v>
      </c>
      <c r="N4" s="269"/>
      <c r="O4" s="269"/>
      <c r="P4" s="269"/>
      <c r="Q4" s="270"/>
      <c r="R4" s="19"/>
      <c r="S4" s="271" t="s">
        <v>9</v>
      </c>
      <c r="T4" s="272"/>
      <c r="U4" s="272"/>
      <c r="V4" s="259" t="s">
        <v>107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92</v>
      </c>
      <c r="D6" s="255" t="s">
        <v>106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105</v>
      </c>
      <c r="K8" s="26" t="s">
        <v>103</v>
      </c>
      <c r="L8" s="26" t="s">
        <v>104</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102</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101</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100</v>
      </c>
      <c r="C21" s="236"/>
      <c r="D21" s="236"/>
      <c r="E21" s="236"/>
      <c r="F21" s="236"/>
      <c r="G21" s="236"/>
      <c r="H21" s="236"/>
      <c r="I21" s="236"/>
      <c r="J21" s="236"/>
      <c r="K21" s="236"/>
      <c r="L21" s="236"/>
      <c r="M21" s="237" t="s">
        <v>92</v>
      </c>
      <c r="N21" s="237"/>
      <c r="O21" s="237" t="s">
        <v>52</v>
      </c>
      <c r="P21" s="237"/>
      <c r="Q21" s="238" t="s">
        <v>53</v>
      </c>
      <c r="R21" s="238"/>
      <c r="S21" s="34" t="s">
        <v>54</v>
      </c>
      <c r="T21" s="34" t="s">
        <v>54</v>
      </c>
      <c r="U21" s="34" t="s">
        <v>99</v>
      </c>
      <c r="V21" s="34">
        <f>+IF(ISERR(U21/T21*100),"N/A",ROUND(U21/T21*100,2))</f>
        <v>142</v>
      </c>
      <c r="W21" s="35">
        <f>+IF(ISERR(U21/S21*100),"N/A",ROUND(U21/S21*100,2))</f>
        <v>142</v>
      </c>
    </row>
    <row r="22" spans="2:27" ht="56.25" customHeight="1" x14ac:dyDescent="0.2">
      <c r="B22" s="235" t="s">
        <v>98</v>
      </c>
      <c r="C22" s="236"/>
      <c r="D22" s="236"/>
      <c r="E22" s="236"/>
      <c r="F22" s="236"/>
      <c r="G22" s="236"/>
      <c r="H22" s="236"/>
      <c r="I22" s="236"/>
      <c r="J22" s="236"/>
      <c r="K22" s="236"/>
      <c r="L22" s="236"/>
      <c r="M22" s="237" t="s">
        <v>92</v>
      </c>
      <c r="N22" s="237"/>
      <c r="O22" s="237" t="s">
        <v>97</v>
      </c>
      <c r="P22" s="237"/>
      <c r="Q22" s="238" t="s">
        <v>53</v>
      </c>
      <c r="R22" s="238"/>
      <c r="S22" s="34" t="s">
        <v>96</v>
      </c>
      <c r="T22" s="34" t="s">
        <v>96</v>
      </c>
      <c r="U22" s="34" t="s">
        <v>95</v>
      </c>
      <c r="V22" s="34">
        <f>+IF(ISERR(U22/T22*100),"N/A",ROUND(U22/T22*100,2))</f>
        <v>75.540000000000006</v>
      </c>
      <c r="W22" s="35">
        <f>+IF(ISERR(U22/S22*100),"N/A",ROUND(U22/S22*100,2))</f>
        <v>75.540000000000006</v>
      </c>
    </row>
    <row r="23" spans="2:27" ht="56.25" customHeight="1" x14ac:dyDescent="0.2">
      <c r="B23" s="235" t="s">
        <v>94</v>
      </c>
      <c r="C23" s="236"/>
      <c r="D23" s="236"/>
      <c r="E23" s="236"/>
      <c r="F23" s="236"/>
      <c r="G23" s="236"/>
      <c r="H23" s="236"/>
      <c r="I23" s="236"/>
      <c r="J23" s="236"/>
      <c r="K23" s="236"/>
      <c r="L23" s="236"/>
      <c r="M23" s="237" t="s">
        <v>92</v>
      </c>
      <c r="N23" s="237"/>
      <c r="O23" s="237" t="s">
        <v>52</v>
      </c>
      <c r="P23" s="237"/>
      <c r="Q23" s="238" t="s">
        <v>53</v>
      </c>
      <c r="R23" s="238"/>
      <c r="S23" s="34" t="s">
        <v>54</v>
      </c>
      <c r="T23" s="34" t="s">
        <v>54</v>
      </c>
      <c r="U23" s="34" t="s">
        <v>54</v>
      </c>
      <c r="V23" s="34">
        <f>+IF(ISERR(U23/T23*100),"N/A",ROUND(U23/T23*100,2))</f>
        <v>100</v>
      </c>
      <c r="W23" s="35">
        <f>+IF(ISERR(U23/S23*100),"N/A",ROUND(U23/S23*100,2))</f>
        <v>100</v>
      </c>
    </row>
    <row r="24" spans="2:27" ht="56.25" customHeight="1" x14ac:dyDescent="0.2">
      <c r="B24" s="235" t="s">
        <v>93</v>
      </c>
      <c r="C24" s="236"/>
      <c r="D24" s="236"/>
      <c r="E24" s="236"/>
      <c r="F24" s="236"/>
      <c r="G24" s="236"/>
      <c r="H24" s="236"/>
      <c r="I24" s="236"/>
      <c r="J24" s="236"/>
      <c r="K24" s="236"/>
      <c r="L24" s="236"/>
      <c r="M24" s="237" t="s">
        <v>92</v>
      </c>
      <c r="N24" s="237"/>
      <c r="O24" s="237" t="s">
        <v>52</v>
      </c>
      <c r="P24" s="237"/>
      <c r="Q24" s="238" t="s">
        <v>53</v>
      </c>
      <c r="R24" s="238"/>
      <c r="S24" s="34" t="s">
        <v>54</v>
      </c>
      <c r="T24" s="34" t="s">
        <v>54</v>
      </c>
      <c r="U24" s="34" t="s">
        <v>91</v>
      </c>
      <c r="V24" s="34">
        <f>+IF(ISERR(U24/T24*100),"N/A",ROUND(U24/T24*100,2))</f>
        <v>179</v>
      </c>
      <c r="W24" s="35">
        <f>+IF(ISERR(U24/S24*100),"N/A",ROUND(U24/S24*100,2))</f>
        <v>179</v>
      </c>
    </row>
    <row r="25" spans="2:27" ht="56.25" customHeight="1" thickBot="1" x14ac:dyDescent="0.25">
      <c r="B25" s="235" t="s">
        <v>93</v>
      </c>
      <c r="C25" s="236"/>
      <c r="D25" s="236"/>
      <c r="E25" s="236"/>
      <c r="F25" s="236"/>
      <c r="G25" s="236"/>
      <c r="H25" s="236"/>
      <c r="I25" s="236"/>
      <c r="J25" s="236"/>
      <c r="K25" s="236"/>
      <c r="L25" s="236"/>
      <c r="M25" s="237" t="s">
        <v>92</v>
      </c>
      <c r="N25" s="237"/>
      <c r="O25" s="237" t="s">
        <v>52</v>
      </c>
      <c r="P25" s="237"/>
      <c r="Q25" s="238" t="s">
        <v>53</v>
      </c>
      <c r="R25" s="238"/>
      <c r="S25" s="34" t="s">
        <v>54</v>
      </c>
      <c r="T25" s="34" t="s">
        <v>54</v>
      </c>
      <c r="U25" s="34" t="s">
        <v>91</v>
      </c>
      <c r="V25" s="34">
        <f>+IF(ISERR(U25/T25*100),"N/A",ROUND(U25/T25*100,2))</f>
        <v>179</v>
      </c>
      <c r="W25" s="35">
        <f>+IF(ISERR(U25/S25*100),"N/A",ROUND(U25/S25*100,2))</f>
        <v>179</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22" t="s">
        <v>2346</v>
      </c>
      <c r="C27" s="223"/>
      <c r="D27" s="223"/>
      <c r="E27" s="223"/>
      <c r="F27" s="223"/>
      <c r="G27" s="223"/>
      <c r="H27" s="223"/>
      <c r="I27" s="223"/>
      <c r="J27" s="223"/>
      <c r="K27" s="223"/>
      <c r="L27" s="223"/>
      <c r="M27" s="223"/>
      <c r="N27" s="223"/>
      <c r="O27" s="223"/>
      <c r="P27" s="223"/>
      <c r="Q27" s="224"/>
      <c r="R27" s="37" t="s">
        <v>45</v>
      </c>
      <c r="S27" s="228" t="s">
        <v>46</v>
      </c>
      <c r="T27" s="228"/>
      <c r="U27" s="38" t="s">
        <v>65</v>
      </c>
      <c r="V27" s="229" t="s">
        <v>66</v>
      </c>
      <c r="W27" s="230"/>
    </row>
    <row r="28" spans="2:27" ht="30.75" customHeight="1" thickBot="1" x14ac:dyDescent="0.25">
      <c r="B28" s="225"/>
      <c r="C28" s="226"/>
      <c r="D28" s="226"/>
      <c r="E28" s="226"/>
      <c r="F28" s="226"/>
      <c r="G28" s="226"/>
      <c r="H28" s="226"/>
      <c r="I28" s="226"/>
      <c r="J28" s="226"/>
      <c r="K28" s="226"/>
      <c r="L28" s="226"/>
      <c r="M28" s="226"/>
      <c r="N28" s="226"/>
      <c r="O28" s="226"/>
      <c r="P28" s="226"/>
      <c r="Q28" s="227"/>
      <c r="R28" s="39" t="s">
        <v>67</v>
      </c>
      <c r="S28" s="39" t="s">
        <v>67</v>
      </c>
      <c r="T28" s="39" t="s">
        <v>52</v>
      </c>
      <c r="U28" s="39" t="s">
        <v>67</v>
      </c>
      <c r="V28" s="39" t="s">
        <v>68</v>
      </c>
      <c r="W28" s="32" t="s">
        <v>69</v>
      </c>
      <c r="Y28" s="36"/>
    </row>
    <row r="29" spans="2:27" ht="23.25" customHeight="1" thickBot="1" x14ac:dyDescent="0.25">
      <c r="B29" s="231" t="s">
        <v>70</v>
      </c>
      <c r="C29" s="232"/>
      <c r="D29" s="232"/>
      <c r="E29" s="40" t="s">
        <v>89</v>
      </c>
      <c r="F29" s="40"/>
      <c r="G29" s="40"/>
      <c r="H29" s="41"/>
      <c r="I29" s="41"/>
      <c r="J29" s="41"/>
      <c r="K29" s="41"/>
      <c r="L29" s="41"/>
      <c r="M29" s="41"/>
      <c r="N29" s="41"/>
      <c r="O29" s="41"/>
      <c r="P29" s="42"/>
      <c r="Q29" s="42"/>
      <c r="R29" s="43" t="s">
        <v>90</v>
      </c>
      <c r="S29" s="44" t="s">
        <v>11</v>
      </c>
      <c r="T29" s="42"/>
      <c r="U29" s="44" t="s">
        <v>87</v>
      </c>
      <c r="V29" s="42"/>
      <c r="W29" s="45">
        <f>+IF(ISERR(U29/R29*100),"N/A",ROUND(U29/R29*100,2))</f>
        <v>89.57</v>
      </c>
    </row>
    <row r="30" spans="2:27" ht="26.25" customHeight="1" thickBot="1" x14ac:dyDescent="0.25">
      <c r="B30" s="233" t="s">
        <v>74</v>
      </c>
      <c r="C30" s="234"/>
      <c r="D30" s="234"/>
      <c r="E30" s="46" t="s">
        <v>89</v>
      </c>
      <c r="F30" s="46"/>
      <c r="G30" s="46"/>
      <c r="H30" s="47"/>
      <c r="I30" s="47"/>
      <c r="J30" s="47"/>
      <c r="K30" s="47"/>
      <c r="L30" s="47"/>
      <c r="M30" s="47"/>
      <c r="N30" s="47"/>
      <c r="O30" s="47"/>
      <c r="P30" s="48"/>
      <c r="Q30" s="48"/>
      <c r="R30" s="49" t="s">
        <v>88</v>
      </c>
      <c r="S30" s="50" t="s">
        <v>88</v>
      </c>
      <c r="T30" s="51">
        <f>+IF(ISERR(S30/R30*100),"N/A",ROUND(S30/R30*100,2))</f>
        <v>100</v>
      </c>
      <c r="U30" s="50" t="s">
        <v>87</v>
      </c>
      <c r="V30" s="51">
        <f>+IF(ISERR(U30/S30*100),"N/A",ROUND(U30/S30*100,2))</f>
        <v>99.12</v>
      </c>
      <c r="W30" s="52">
        <f>+IF(ISERR(U30/R30*100),"N/A",ROUND(U30/R30*100,2))</f>
        <v>99.12</v>
      </c>
    </row>
    <row r="31" spans="2:27" ht="22.5" customHeight="1" thickTop="1" thickBot="1" x14ac:dyDescent="0.25">
      <c r="B31" s="11" t="s">
        <v>80</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13" t="s">
        <v>86</v>
      </c>
      <c r="C32" s="214"/>
      <c r="D32" s="214"/>
      <c r="E32" s="214"/>
      <c r="F32" s="214"/>
      <c r="G32" s="214"/>
      <c r="H32" s="214"/>
      <c r="I32" s="214"/>
      <c r="J32" s="214"/>
      <c r="K32" s="214"/>
      <c r="L32" s="214"/>
      <c r="M32" s="214"/>
      <c r="N32" s="214"/>
      <c r="O32" s="214"/>
      <c r="P32" s="214"/>
      <c r="Q32" s="214"/>
      <c r="R32" s="214"/>
      <c r="S32" s="214"/>
      <c r="T32" s="214"/>
      <c r="U32" s="214"/>
      <c r="V32" s="214"/>
      <c r="W32" s="215"/>
    </row>
    <row r="33" spans="2:23" ht="68.2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85</v>
      </c>
      <c r="C34" s="214"/>
      <c r="D34" s="214"/>
      <c r="E34" s="214"/>
      <c r="F34" s="214"/>
      <c r="G34" s="214"/>
      <c r="H34" s="214"/>
      <c r="I34" s="214"/>
      <c r="J34" s="214"/>
      <c r="K34" s="214"/>
      <c r="L34" s="214"/>
      <c r="M34" s="214"/>
      <c r="N34" s="214"/>
      <c r="O34" s="214"/>
      <c r="P34" s="214"/>
      <c r="Q34" s="214"/>
      <c r="R34" s="214"/>
      <c r="S34" s="214"/>
      <c r="T34" s="214"/>
      <c r="U34" s="214"/>
      <c r="V34" s="214"/>
      <c r="W34" s="215"/>
    </row>
    <row r="35" spans="2:23" ht="61.5" customHeight="1" thickBot="1" x14ac:dyDescent="0.25">
      <c r="B35" s="216"/>
      <c r="C35" s="217"/>
      <c r="D35" s="217"/>
      <c r="E35" s="217"/>
      <c r="F35" s="217"/>
      <c r="G35" s="217"/>
      <c r="H35" s="217"/>
      <c r="I35" s="217"/>
      <c r="J35" s="217"/>
      <c r="K35" s="217"/>
      <c r="L35" s="217"/>
      <c r="M35" s="217"/>
      <c r="N35" s="217"/>
      <c r="O35" s="217"/>
      <c r="P35" s="217"/>
      <c r="Q35" s="217"/>
      <c r="R35" s="217"/>
      <c r="S35" s="217"/>
      <c r="T35" s="217"/>
      <c r="U35" s="217"/>
      <c r="V35" s="217"/>
      <c r="W35" s="218"/>
    </row>
    <row r="36" spans="2:23" ht="37.5" customHeight="1" thickTop="1" x14ac:dyDescent="0.2">
      <c r="B36" s="213" t="s">
        <v>84</v>
      </c>
      <c r="C36" s="214"/>
      <c r="D36" s="214"/>
      <c r="E36" s="214"/>
      <c r="F36" s="214"/>
      <c r="G36" s="214"/>
      <c r="H36" s="214"/>
      <c r="I36" s="214"/>
      <c r="J36" s="214"/>
      <c r="K36" s="214"/>
      <c r="L36" s="214"/>
      <c r="M36" s="214"/>
      <c r="N36" s="214"/>
      <c r="O36" s="214"/>
      <c r="P36" s="214"/>
      <c r="Q36" s="214"/>
      <c r="R36" s="214"/>
      <c r="S36" s="214"/>
      <c r="T36" s="214"/>
      <c r="U36" s="214"/>
      <c r="V36" s="214"/>
      <c r="W36" s="215"/>
    </row>
    <row r="37" spans="2:23" ht="13.5" thickBot="1" x14ac:dyDescent="0.25">
      <c r="B37" s="219"/>
      <c r="C37" s="220"/>
      <c r="D37" s="220"/>
      <c r="E37" s="220"/>
      <c r="F37" s="220"/>
      <c r="G37" s="220"/>
      <c r="H37" s="220"/>
      <c r="I37" s="220"/>
      <c r="J37" s="220"/>
      <c r="K37" s="220"/>
      <c r="L37" s="220"/>
      <c r="M37" s="220"/>
      <c r="N37" s="220"/>
      <c r="O37" s="220"/>
      <c r="P37" s="220"/>
      <c r="Q37" s="220"/>
      <c r="R37" s="220"/>
      <c r="S37" s="220"/>
      <c r="T37" s="220"/>
      <c r="U37" s="220"/>
      <c r="V37" s="220"/>
      <c r="W37" s="221"/>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711</v>
      </c>
      <c r="D4" s="266" t="s">
        <v>710</v>
      </c>
      <c r="E4" s="266"/>
      <c r="F4" s="266"/>
      <c r="G4" s="266"/>
      <c r="H4" s="267"/>
      <c r="I4" s="18"/>
      <c r="J4" s="268" t="s">
        <v>6</v>
      </c>
      <c r="K4" s="266"/>
      <c r="L4" s="17" t="s">
        <v>1178</v>
      </c>
      <c r="M4" s="269" t="s">
        <v>1177</v>
      </c>
      <c r="N4" s="269"/>
      <c r="O4" s="269"/>
      <c r="P4" s="269"/>
      <c r="Q4" s="270"/>
      <c r="R4" s="19"/>
      <c r="S4" s="271" t="s">
        <v>9</v>
      </c>
      <c r="T4" s="272"/>
      <c r="U4" s="272"/>
      <c r="V4" s="259" t="s">
        <v>1176</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1162</v>
      </c>
      <c r="D6" s="255" t="s">
        <v>1175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657</v>
      </c>
      <c r="D7" s="257" t="s">
        <v>1174</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1173</v>
      </c>
      <c r="K8" s="26" t="s">
        <v>1172</v>
      </c>
      <c r="L8" s="26" t="s">
        <v>1171</v>
      </c>
      <c r="M8" s="26" t="s">
        <v>1170</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95" customHeight="1" thickTop="1" thickBot="1" x14ac:dyDescent="0.25">
      <c r="B10" s="27" t="s">
        <v>25</v>
      </c>
      <c r="C10" s="259" t="s">
        <v>1169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1168</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1167</v>
      </c>
      <c r="C21" s="236"/>
      <c r="D21" s="236"/>
      <c r="E21" s="236"/>
      <c r="F21" s="236"/>
      <c r="G21" s="236"/>
      <c r="H21" s="236"/>
      <c r="I21" s="236"/>
      <c r="J21" s="236"/>
      <c r="K21" s="236"/>
      <c r="L21" s="236"/>
      <c r="M21" s="237" t="s">
        <v>1162</v>
      </c>
      <c r="N21" s="237"/>
      <c r="O21" s="237" t="s">
        <v>52</v>
      </c>
      <c r="P21" s="237"/>
      <c r="Q21" s="238" t="s">
        <v>53</v>
      </c>
      <c r="R21" s="238"/>
      <c r="S21" s="34" t="s">
        <v>792</v>
      </c>
      <c r="T21" s="34" t="s">
        <v>54</v>
      </c>
      <c r="U21" s="34" t="s">
        <v>1166</v>
      </c>
      <c r="V21" s="34">
        <f t="shared" ref="V21:V27" si="0">+IF(ISERR(U21/T21*100),"N/A",ROUND(U21/T21*100,2))</f>
        <v>104.38</v>
      </c>
      <c r="W21" s="35">
        <f t="shared" ref="W21:W27" si="1">+IF(ISERR(U21/S21*100),"N/A",ROUND(U21/S21*100,2))</f>
        <v>115.98</v>
      </c>
    </row>
    <row r="22" spans="2:27" ht="56.25" customHeight="1" x14ac:dyDescent="0.2">
      <c r="B22" s="235" t="s">
        <v>1165</v>
      </c>
      <c r="C22" s="236"/>
      <c r="D22" s="236"/>
      <c r="E22" s="236"/>
      <c r="F22" s="236"/>
      <c r="G22" s="236"/>
      <c r="H22" s="236"/>
      <c r="I22" s="236"/>
      <c r="J22" s="236"/>
      <c r="K22" s="236"/>
      <c r="L22" s="236"/>
      <c r="M22" s="237" t="s">
        <v>1162</v>
      </c>
      <c r="N22" s="237"/>
      <c r="O22" s="237" t="s">
        <v>52</v>
      </c>
      <c r="P22" s="237"/>
      <c r="Q22" s="238" t="s">
        <v>53</v>
      </c>
      <c r="R22" s="238"/>
      <c r="S22" s="34" t="s">
        <v>604</v>
      </c>
      <c r="T22" s="34" t="s">
        <v>54</v>
      </c>
      <c r="U22" s="34" t="s">
        <v>1164</v>
      </c>
      <c r="V22" s="34">
        <f t="shared" si="0"/>
        <v>100.75</v>
      </c>
      <c r="W22" s="35">
        <f t="shared" si="1"/>
        <v>251.88</v>
      </c>
    </row>
    <row r="23" spans="2:27" ht="56.25" customHeight="1" x14ac:dyDescent="0.2">
      <c r="B23" s="235" t="s">
        <v>1163</v>
      </c>
      <c r="C23" s="236"/>
      <c r="D23" s="236"/>
      <c r="E23" s="236"/>
      <c r="F23" s="236"/>
      <c r="G23" s="236"/>
      <c r="H23" s="236"/>
      <c r="I23" s="236"/>
      <c r="J23" s="236"/>
      <c r="K23" s="236"/>
      <c r="L23" s="236"/>
      <c r="M23" s="237" t="s">
        <v>1162</v>
      </c>
      <c r="N23" s="237"/>
      <c r="O23" s="237" t="s">
        <v>52</v>
      </c>
      <c r="P23" s="237"/>
      <c r="Q23" s="238" t="s">
        <v>53</v>
      </c>
      <c r="R23" s="238"/>
      <c r="S23" s="34" t="s">
        <v>731</v>
      </c>
      <c r="T23" s="34" t="s">
        <v>54</v>
      </c>
      <c r="U23" s="34" t="s">
        <v>1161</v>
      </c>
      <c r="V23" s="34">
        <f t="shared" si="0"/>
        <v>85.9</v>
      </c>
      <c r="W23" s="35">
        <f t="shared" si="1"/>
        <v>195.23</v>
      </c>
    </row>
    <row r="24" spans="2:27" ht="56.25" customHeight="1" x14ac:dyDescent="0.2">
      <c r="B24" s="235" t="s">
        <v>1160</v>
      </c>
      <c r="C24" s="236"/>
      <c r="D24" s="236"/>
      <c r="E24" s="236"/>
      <c r="F24" s="236"/>
      <c r="G24" s="236"/>
      <c r="H24" s="236"/>
      <c r="I24" s="236"/>
      <c r="J24" s="236"/>
      <c r="K24" s="236"/>
      <c r="L24" s="236"/>
      <c r="M24" s="237" t="s">
        <v>657</v>
      </c>
      <c r="N24" s="237"/>
      <c r="O24" s="237" t="s">
        <v>1153</v>
      </c>
      <c r="P24" s="237"/>
      <c r="Q24" s="238" t="s">
        <v>53</v>
      </c>
      <c r="R24" s="238"/>
      <c r="S24" s="34" t="s">
        <v>792</v>
      </c>
      <c r="T24" s="34" t="s">
        <v>792</v>
      </c>
      <c r="U24" s="34" t="s">
        <v>1152</v>
      </c>
      <c r="V24" s="34">
        <f t="shared" si="0"/>
        <v>132.22</v>
      </c>
      <c r="W24" s="35">
        <f t="shared" si="1"/>
        <v>132.22</v>
      </c>
    </row>
    <row r="25" spans="2:27" ht="56.25" customHeight="1" x14ac:dyDescent="0.2">
      <c r="B25" s="235" t="s">
        <v>1159</v>
      </c>
      <c r="C25" s="236"/>
      <c r="D25" s="236"/>
      <c r="E25" s="236"/>
      <c r="F25" s="236"/>
      <c r="G25" s="236"/>
      <c r="H25" s="236"/>
      <c r="I25" s="236"/>
      <c r="J25" s="236"/>
      <c r="K25" s="236"/>
      <c r="L25" s="236"/>
      <c r="M25" s="237" t="s">
        <v>657</v>
      </c>
      <c r="N25" s="237"/>
      <c r="O25" s="237" t="s">
        <v>1153</v>
      </c>
      <c r="P25" s="237"/>
      <c r="Q25" s="238" t="s">
        <v>53</v>
      </c>
      <c r="R25" s="238"/>
      <c r="S25" s="34" t="s">
        <v>792</v>
      </c>
      <c r="T25" s="34" t="s">
        <v>792</v>
      </c>
      <c r="U25" s="34" t="s">
        <v>1158</v>
      </c>
      <c r="V25" s="34">
        <f t="shared" si="0"/>
        <v>128.88999999999999</v>
      </c>
      <c r="W25" s="35">
        <f t="shared" si="1"/>
        <v>128.88999999999999</v>
      </c>
    </row>
    <row r="26" spans="2:27" ht="56.25" customHeight="1" x14ac:dyDescent="0.2">
      <c r="B26" s="235" t="s">
        <v>1157</v>
      </c>
      <c r="C26" s="236"/>
      <c r="D26" s="236"/>
      <c r="E26" s="236"/>
      <c r="F26" s="236"/>
      <c r="G26" s="236"/>
      <c r="H26" s="236"/>
      <c r="I26" s="236"/>
      <c r="J26" s="236"/>
      <c r="K26" s="236"/>
      <c r="L26" s="236"/>
      <c r="M26" s="237" t="s">
        <v>657</v>
      </c>
      <c r="N26" s="237"/>
      <c r="O26" s="237" t="s">
        <v>1153</v>
      </c>
      <c r="P26" s="237"/>
      <c r="Q26" s="238" t="s">
        <v>53</v>
      </c>
      <c r="R26" s="238"/>
      <c r="S26" s="34" t="s">
        <v>1156</v>
      </c>
      <c r="T26" s="34" t="s">
        <v>1156</v>
      </c>
      <c r="U26" s="34" t="s">
        <v>1155</v>
      </c>
      <c r="V26" s="34">
        <f t="shared" si="0"/>
        <v>160</v>
      </c>
      <c r="W26" s="35">
        <f t="shared" si="1"/>
        <v>160</v>
      </c>
    </row>
    <row r="27" spans="2:27" ht="56.25" customHeight="1" thickBot="1" x14ac:dyDescent="0.25">
      <c r="B27" s="235" t="s">
        <v>1154</v>
      </c>
      <c r="C27" s="236"/>
      <c r="D27" s="236"/>
      <c r="E27" s="236"/>
      <c r="F27" s="236"/>
      <c r="G27" s="236"/>
      <c r="H27" s="236"/>
      <c r="I27" s="236"/>
      <c r="J27" s="236"/>
      <c r="K27" s="236"/>
      <c r="L27" s="236"/>
      <c r="M27" s="237" t="s">
        <v>657</v>
      </c>
      <c r="N27" s="237"/>
      <c r="O27" s="237" t="s">
        <v>1153</v>
      </c>
      <c r="P27" s="237"/>
      <c r="Q27" s="238" t="s">
        <v>53</v>
      </c>
      <c r="R27" s="238"/>
      <c r="S27" s="34" t="s">
        <v>470</v>
      </c>
      <c r="T27" s="34" t="s">
        <v>470</v>
      </c>
      <c r="U27" s="34" t="s">
        <v>1152</v>
      </c>
      <c r="V27" s="34">
        <f t="shared" si="0"/>
        <v>148.75</v>
      </c>
      <c r="W27" s="35">
        <f t="shared" si="1"/>
        <v>148.75</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22" t="s">
        <v>2346</v>
      </c>
      <c r="C29" s="223"/>
      <c r="D29" s="223"/>
      <c r="E29" s="223"/>
      <c r="F29" s="223"/>
      <c r="G29" s="223"/>
      <c r="H29" s="223"/>
      <c r="I29" s="223"/>
      <c r="J29" s="223"/>
      <c r="K29" s="223"/>
      <c r="L29" s="223"/>
      <c r="M29" s="223"/>
      <c r="N29" s="223"/>
      <c r="O29" s="223"/>
      <c r="P29" s="223"/>
      <c r="Q29" s="224"/>
      <c r="R29" s="37" t="s">
        <v>45</v>
      </c>
      <c r="S29" s="228" t="s">
        <v>46</v>
      </c>
      <c r="T29" s="228"/>
      <c r="U29" s="38" t="s">
        <v>65</v>
      </c>
      <c r="V29" s="229" t="s">
        <v>66</v>
      </c>
      <c r="W29" s="230"/>
    </row>
    <row r="30" spans="2:27" ht="30.75" customHeight="1" thickBot="1" x14ac:dyDescent="0.25">
      <c r="B30" s="225"/>
      <c r="C30" s="226"/>
      <c r="D30" s="226"/>
      <c r="E30" s="226"/>
      <c r="F30" s="226"/>
      <c r="G30" s="226"/>
      <c r="H30" s="226"/>
      <c r="I30" s="226"/>
      <c r="J30" s="226"/>
      <c r="K30" s="226"/>
      <c r="L30" s="226"/>
      <c r="M30" s="226"/>
      <c r="N30" s="226"/>
      <c r="O30" s="226"/>
      <c r="P30" s="226"/>
      <c r="Q30" s="227"/>
      <c r="R30" s="39" t="s">
        <v>67</v>
      </c>
      <c r="S30" s="39" t="s">
        <v>67</v>
      </c>
      <c r="T30" s="39" t="s">
        <v>52</v>
      </c>
      <c r="U30" s="39" t="s">
        <v>67</v>
      </c>
      <c r="V30" s="39" t="s">
        <v>68</v>
      </c>
      <c r="W30" s="32" t="s">
        <v>69</v>
      </c>
      <c r="Y30" s="36"/>
    </row>
    <row r="31" spans="2:27" ht="23.25" customHeight="1" thickBot="1" x14ac:dyDescent="0.25">
      <c r="B31" s="231" t="s">
        <v>70</v>
      </c>
      <c r="C31" s="232"/>
      <c r="D31" s="232"/>
      <c r="E31" s="40" t="s">
        <v>1150</v>
      </c>
      <c r="F31" s="40"/>
      <c r="G31" s="40"/>
      <c r="H31" s="41"/>
      <c r="I31" s="41"/>
      <c r="J31" s="41"/>
      <c r="K31" s="41"/>
      <c r="L31" s="41"/>
      <c r="M31" s="41"/>
      <c r="N31" s="41"/>
      <c r="O31" s="41"/>
      <c r="P31" s="42"/>
      <c r="Q31" s="42"/>
      <c r="R31" s="43" t="s">
        <v>1151</v>
      </c>
      <c r="S31" s="44" t="s">
        <v>11</v>
      </c>
      <c r="T31" s="42"/>
      <c r="U31" s="44" t="s">
        <v>1149</v>
      </c>
      <c r="V31" s="42"/>
      <c r="W31" s="45">
        <f>+IF(ISERR(U31/R31*100),"N/A",ROUND(U31/R31*100,2))</f>
        <v>93.64</v>
      </c>
    </row>
    <row r="32" spans="2:27" ht="26.25" customHeight="1" x14ac:dyDescent="0.2">
      <c r="B32" s="233" t="s">
        <v>74</v>
      </c>
      <c r="C32" s="234"/>
      <c r="D32" s="234"/>
      <c r="E32" s="46" t="s">
        <v>1150</v>
      </c>
      <c r="F32" s="46"/>
      <c r="G32" s="46"/>
      <c r="H32" s="47"/>
      <c r="I32" s="47"/>
      <c r="J32" s="47"/>
      <c r="K32" s="47"/>
      <c r="L32" s="47"/>
      <c r="M32" s="47"/>
      <c r="N32" s="47"/>
      <c r="O32" s="47"/>
      <c r="P32" s="48"/>
      <c r="Q32" s="48"/>
      <c r="R32" s="49" t="s">
        <v>1149</v>
      </c>
      <c r="S32" s="50" t="s">
        <v>1149</v>
      </c>
      <c r="T32" s="51">
        <f>+IF(ISERR(S32/R32*100),"N/A",ROUND(S32/R32*100,2))</f>
        <v>100</v>
      </c>
      <c r="U32" s="50" t="s">
        <v>1149</v>
      </c>
      <c r="V32" s="51">
        <f>+IF(ISERR(U32/S32*100),"N/A",ROUND(U32/S32*100,2))</f>
        <v>100</v>
      </c>
      <c r="W32" s="52">
        <f>+IF(ISERR(U32/R32*100),"N/A",ROUND(U32/R32*100,2))</f>
        <v>100</v>
      </c>
    </row>
    <row r="33" spans="2:23" ht="23.25" customHeight="1" thickBot="1" x14ac:dyDescent="0.25">
      <c r="B33" s="231" t="s">
        <v>70</v>
      </c>
      <c r="C33" s="232"/>
      <c r="D33" s="232"/>
      <c r="E33" s="40" t="s">
        <v>653</v>
      </c>
      <c r="F33" s="40"/>
      <c r="G33" s="40"/>
      <c r="H33" s="41"/>
      <c r="I33" s="41"/>
      <c r="J33" s="41"/>
      <c r="K33" s="41"/>
      <c r="L33" s="41"/>
      <c r="M33" s="41"/>
      <c r="N33" s="41"/>
      <c r="O33" s="41"/>
      <c r="P33" s="42"/>
      <c r="Q33" s="42"/>
      <c r="R33" s="43" t="s">
        <v>1148</v>
      </c>
      <c r="S33" s="44" t="s">
        <v>11</v>
      </c>
      <c r="T33" s="42"/>
      <c r="U33" s="44" t="s">
        <v>1147</v>
      </c>
      <c r="V33" s="42"/>
      <c r="W33" s="45">
        <f>+IF(ISERR(U33/R33*100),"N/A",ROUND(U33/R33*100,2))</f>
        <v>116.56</v>
      </c>
    </row>
    <row r="34" spans="2:23" ht="26.25" customHeight="1" thickBot="1" x14ac:dyDescent="0.25">
      <c r="B34" s="233" t="s">
        <v>74</v>
      </c>
      <c r="C34" s="234"/>
      <c r="D34" s="234"/>
      <c r="E34" s="46" t="s">
        <v>653</v>
      </c>
      <c r="F34" s="46"/>
      <c r="G34" s="46"/>
      <c r="H34" s="47"/>
      <c r="I34" s="47"/>
      <c r="J34" s="47"/>
      <c r="K34" s="47"/>
      <c r="L34" s="47"/>
      <c r="M34" s="47"/>
      <c r="N34" s="47"/>
      <c r="O34" s="47"/>
      <c r="P34" s="48"/>
      <c r="Q34" s="48"/>
      <c r="R34" s="49" t="s">
        <v>1147</v>
      </c>
      <c r="S34" s="50" t="s">
        <v>1147</v>
      </c>
      <c r="T34" s="51">
        <f>+IF(ISERR(S34/R34*100),"N/A",ROUND(S34/R34*100,2))</f>
        <v>100</v>
      </c>
      <c r="U34" s="50" t="s">
        <v>1147</v>
      </c>
      <c r="V34" s="51">
        <f>+IF(ISERR(U34/S34*100),"N/A",ROUND(U34/S34*100,2))</f>
        <v>100</v>
      </c>
      <c r="W34" s="52">
        <f>+IF(ISERR(U34/R34*100),"N/A",ROUND(U34/R34*100,2))</f>
        <v>100</v>
      </c>
    </row>
    <row r="35" spans="2:23" ht="22.5" customHeight="1" thickTop="1" thickBot="1" x14ac:dyDescent="0.25">
      <c r="B35" s="11" t="s">
        <v>80</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13" t="s">
        <v>1146</v>
      </c>
      <c r="C36" s="214"/>
      <c r="D36" s="214"/>
      <c r="E36" s="214"/>
      <c r="F36" s="214"/>
      <c r="G36" s="214"/>
      <c r="H36" s="214"/>
      <c r="I36" s="214"/>
      <c r="J36" s="214"/>
      <c r="K36" s="214"/>
      <c r="L36" s="214"/>
      <c r="M36" s="214"/>
      <c r="N36" s="214"/>
      <c r="O36" s="214"/>
      <c r="P36" s="214"/>
      <c r="Q36" s="214"/>
      <c r="R36" s="214"/>
      <c r="S36" s="214"/>
      <c r="T36" s="214"/>
      <c r="U36" s="214"/>
      <c r="V36" s="214"/>
      <c r="W36" s="215"/>
    </row>
    <row r="37" spans="2:23" ht="90" customHeight="1" thickBot="1" x14ac:dyDescent="0.25">
      <c r="B37" s="216"/>
      <c r="C37" s="217"/>
      <c r="D37" s="217"/>
      <c r="E37" s="217"/>
      <c r="F37" s="217"/>
      <c r="G37" s="217"/>
      <c r="H37" s="217"/>
      <c r="I37" s="217"/>
      <c r="J37" s="217"/>
      <c r="K37" s="217"/>
      <c r="L37" s="217"/>
      <c r="M37" s="217"/>
      <c r="N37" s="217"/>
      <c r="O37" s="217"/>
      <c r="P37" s="217"/>
      <c r="Q37" s="217"/>
      <c r="R37" s="217"/>
      <c r="S37" s="217"/>
      <c r="T37" s="217"/>
      <c r="U37" s="217"/>
      <c r="V37" s="217"/>
      <c r="W37" s="218"/>
    </row>
    <row r="38" spans="2:23" ht="37.5" customHeight="1" thickTop="1" x14ac:dyDescent="0.2">
      <c r="B38" s="213" t="s">
        <v>1145</v>
      </c>
      <c r="C38" s="214"/>
      <c r="D38" s="214"/>
      <c r="E38" s="214"/>
      <c r="F38" s="214"/>
      <c r="G38" s="214"/>
      <c r="H38" s="214"/>
      <c r="I38" s="214"/>
      <c r="J38" s="214"/>
      <c r="K38" s="214"/>
      <c r="L38" s="214"/>
      <c r="M38" s="214"/>
      <c r="N38" s="214"/>
      <c r="O38" s="214"/>
      <c r="P38" s="214"/>
      <c r="Q38" s="214"/>
      <c r="R38" s="214"/>
      <c r="S38" s="214"/>
      <c r="T38" s="214"/>
      <c r="U38" s="214"/>
      <c r="V38" s="214"/>
      <c r="W38" s="215"/>
    </row>
    <row r="39" spans="2:23" ht="72.75" customHeight="1" thickBot="1" x14ac:dyDescent="0.25">
      <c r="B39" s="216"/>
      <c r="C39" s="217"/>
      <c r="D39" s="217"/>
      <c r="E39" s="217"/>
      <c r="F39" s="217"/>
      <c r="G39" s="217"/>
      <c r="H39" s="217"/>
      <c r="I39" s="217"/>
      <c r="J39" s="217"/>
      <c r="K39" s="217"/>
      <c r="L39" s="217"/>
      <c r="M39" s="217"/>
      <c r="N39" s="217"/>
      <c r="O39" s="217"/>
      <c r="P39" s="217"/>
      <c r="Q39" s="217"/>
      <c r="R39" s="217"/>
      <c r="S39" s="217"/>
      <c r="T39" s="217"/>
      <c r="U39" s="217"/>
      <c r="V39" s="217"/>
      <c r="W39" s="218"/>
    </row>
    <row r="40" spans="2:23" ht="37.5" customHeight="1" thickTop="1" x14ac:dyDescent="0.2">
      <c r="B40" s="213" t="s">
        <v>1144</v>
      </c>
      <c r="C40" s="214"/>
      <c r="D40" s="214"/>
      <c r="E40" s="214"/>
      <c r="F40" s="214"/>
      <c r="G40" s="214"/>
      <c r="H40" s="214"/>
      <c r="I40" s="214"/>
      <c r="J40" s="214"/>
      <c r="K40" s="214"/>
      <c r="L40" s="214"/>
      <c r="M40" s="214"/>
      <c r="N40" s="214"/>
      <c r="O40" s="214"/>
      <c r="P40" s="214"/>
      <c r="Q40" s="214"/>
      <c r="R40" s="214"/>
      <c r="S40" s="214"/>
      <c r="T40" s="214"/>
      <c r="U40" s="214"/>
      <c r="V40" s="214"/>
      <c r="W40" s="215"/>
    </row>
    <row r="41" spans="2:23" ht="51" customHeight="1" thickBot="1" x14ac:dyDescent="0.25">
      <c r="B41" s="219"/>
      <c r="C41" s="220"/>
      <c r="D41" s="220"/>
      <c r="E41" s="220"/>
      <c r="F41" s="220"/>
      <c r="G41" s="220"/>
      <c r="H41" s="220"/>
      <c r="I41" s="220"/>
      <c r="J41" s="220"/>
      <c r="K41" s="220"/>
      <c r="L41" s="220"/>
      <c r="M41" s="220"/>
      <c r="N41" s="220"/>
      <c r="O41" s="220"/>
      <c r="P41" s="220"/>
      <c r="Q41" s="220"/>
      <c r="R41" s="220"/>
      <c r="S41" s="220"/>
      <c r="T41" s="220"/>
      <c r="U41" s="220"/>
      <c r="V41" s="220"/>
      <c r="W41" s="221"/>
    </row>
  </sheetData>
  <mergeCells count="77">
    <mergeCell ref="B34:D34"/>
    <mergeCell ref="B36:W37"/>
    <mergeCell ref="B38:W39"/>
    <mergeCell ref="B40:W41"/>
    <mergeCell ref="B29:Q30"/>
    <mergeCell ref="S29:T29"/>
    <mergeCell ref="V29:W29"/>
    <mergeCell ref="B31:D31"/>
    <mergeCell ref="B32:D32"/>
    <mergeCell ref="B33:D33"/>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1204</v>
      </c>
      <c r="D4" s="266" t="s">
        <v>1203</v>
      </c>
      <c r="E4" s="266"/>
      <c r="F4" s="266"/>
      <c r="G4" s="266"/>
      <c r="H4" s="267"/>
      <c r="I4" s="18"/>
      <c r="J4" s="268" t="s">
        <v>6</v>
      </c>
      <c r="K4" s="266"/>
      <c r="L4" s="17" t="s">
        <v>1202</v>
      </c>
      <c r="M4" s="269" t="s">
        <v>1201</v>
      </c>
      <c r="N4" s="269"/>
      <c r="O4" s="269"/>
      <c r="P4" s="269"/>
      <c r="Q4" s="270"/>
      <c r="R4" s="19"/>
      <c r="S4" s="271" t="s">
        <v>9</v>
      </c>
      <c r="T4" s="272"/>
      <c r="U4" s="272"/>
      <c r="V4" s="259" t="s">
        <v>1185</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11</v>
      </c>
      <c r="D6" s="255" t="s">
        <v>11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1200</v>
      </c>
      <c r="K8" s="26" t="s">
        <v>1199</v>
      </c>
      <c r="L8" s="26" t="s">
        <v>1198</v>
      </c>
      <c r="M8" s="26" t="s">
        <v>1197</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1196</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1195</v>
      </c>
      <c r="C21" s="236"/>
      <c r="D21" s="236"/>
      <c r="E21" s="236"/>
      <c r="F21" s="236"/>
      <c r="G21" s="236"/>
      <c r="H21" s="236"/>
      <c r="I21" s="236"/>
      <c r="J21" s="236"/>
      <c r="K21" s="236"/>
      <c r="L21" s="236"/>
      <c r="M21" s="237" t="s">
        <v>1188</v>
      </c>
      <c r="N21" s="237"/>
      <c r="O21" s="237" t="s">
        <v>52</v>
      </c>
      <c r="P21" s="237"/>
      <c r="Q21" s="238" t="s">
        <v>53</v>
      </c>
      <c r="R21" s="238"/>
      <c r="S21" s="34" t="s">
        <v>1194</v>
      </c>
      <c r="T21" s="34" t="s">
        <v>54</v>
      </c>
      <c r="U21" s="34" t="s">
        <v>1193</v>
      </c>
      <c r="V21" s="34">
        <f>+IF(ISERR(U21/T21*100),"N/A",ROUND(U21/T21*100,2))</f>
        <v>164.56</v>
      </c>
      <c r="W21" s="35">
        <f>+IF(ISERR(U21/S21*100),"N/A",ROUND(U21/S21*100,2))</f>
        <v>3.29</v>
      </c>
    </row>
    <row r="22" spans="2:27" ht="56.25" customHeight="1" x14ac:dyDescent="0.2">
      <c r="B22" s="235" t="s">
        <v>1192</v>
      </c>
      <c r="C22" s="236"/>
      <c r="D22" s="236"/>
      <c r="E22" s="236"/>
      <c r="F22" s="236"/>
      <c r="G22" s="236"/>
      <c r="H22" s="236"/>
      <c r="I22" s="236"/>
      <c r="J22" s="236"/>
      <c r="K22" s="236"/>
      <c r="L22" s="236"/>
      <c r="M22" s="237" t="s">
        <v>1188</v>
      </c>
      <c r="N22" s="237"/>
      <c r="O22" s="237" t="s">
        <v>52</v>
      </c>
      <c r="P22" s="237"/>
      <c r="Q22" s="238" t="s">
        <v>53</v>
      </c>
      <c r="R22" s="238"/>
      <c r="S22" s="34" t="s">
        <v>1191</v>
      </c>
      <c r="T22" s="34" t="s">
        <v>54</v>
      </c>
      <c r="U22" s="34" t="s">
        <v>1190</v>
      </c>
      <c r="V22" s="34">
        <f>+IF(ISERR(U22/T22*100),"N/A",ROUND(U22/T22*100,2))</f>
        <v>122.72</v>
      </c>
      <c r="W22" s="35">
        <f>+IF(ISERR(U22/S22*100),"N/A",ROUND(U22/S22*100,2))</f>
        <v>0.56000000000000005</v>
      </c>
    </row>
    <row r="23" spans="2:27" ht="56.25" customHeight="1" thickBot="1" x14ac:dyDescent="0.25">
      <c r="B23" s="235" t="s">
        <v>1189</v>
      </c>
      <c r="C23" s="236"/>
      <c r="D23" s="236"/>
      <c r="E23" s="236"/>
      <c r="F23" s="236"/>
      <c r="G23" s="236"/>
      <c r="H23" s="236"/>
      <c r="I23" s="236"/>
      <c r="J23" s="236"/>
      <c r="K23" s="236"/>
      <c r="L23" s="236"/>
      <c r="M23" s="237" t="s">
        <v>1188</v>
      </c>
      <c r="N23" s="237"/>
      <c r="O23" s="237" t="s">
        <v>52</v>
      </c>
      <c r="P23" s="237"/>
      <c r="Q23" s="238" t="s">
        <v>53</v>
      </c>
      <c r="R23" s="238"/>
      <c r="S23" s="34" t="s">
        <v>1187</v>
      </c>
      <c r="T23" s="34" t="s">
        <v>54</v>
      </c>
      <c r="U23" s="34" t="s">
        <v>1186</v>
      </c>
      <c r="V23" s="34">
        <f>+IF(ISERR(U23/T23*100),"N/A",ROUND(U23/T23*100,2))</f>
        <v>110.45</v>
      </c>
      <c r="W23" s="35">
        <f>+IF(ISERR(U23/S23*100),"N/A",ROUND(U23/S23*100,2))</f>
        <v>5.52</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1184</v>
      </c>
      <c r="F27" s="40"/>
      <c r="G27" s="40"/>
      <c r="H27" s="41"/>
      <c r="I27" s="41"/>
      <c r="J27" s="41"/>
      <c r="K27" s="41"/>
      <c r="L27" s="41"/>
      <c r="M27" s="41"/>
      <c r="N27" s="41"/>
      <c r="O27" s="41"/>
      <c r="P27" s="42"/>
      <c r="Q27" s="42"/>
      <c r="R27" s="43" t="s">
        <v>1185</v>
      </c>
      <c r="S27" s="44" t="s">
        <v>11</v>
      </c>
      <c r="T27" s="42"/>
      <c r="U27" s="44" t="s">
        <v>1182</v>
      </c>
      <c r="V27" s="42"/>
      <c r="W27" s="45">
        <f>+IF(ISERR(U27/R27*100),"N/A",ROUND(U27/R27*100,2))</f>
        <v>100.29</v>
      </c>
    </row>
    <row r="28" spans="2:27" ht="26.25" customHeight="1" thickBot="1" x14ac:dyDescent="0.25">
      <c r="B28" s="233" t="s">
        <v>74</v>
      </c>
      <c r="C28" s="234"/>
      <c r="D28" s="234"/>
      <c r="E28" s="46" t="s">
        <v>1184</v>
      </c>
      <c r="F28" s="46"/>
      <c r="G28" s="46"/>
      <c r="H28" s="47"/>
      <c r="I28" s="47"/>
      <c r="J28" s="47"/>
      <c r="K28" s="47"/>
      <c r="L28" s="47"/>
      <c r="M28" s="47"/>
      <c r="N28" s="47"/>
      <c r="O28" s="47"/>
      <c r="P28" s="48"/>
      <c r="Q28" s="48"/>
      <c r="R28" s="49" t="s">
        <v>1183</v>
      </c>
      <c r="S28" s="50" t="s">
        <v>1183</v>
      </c>
      <c r="T28" s="51">
        <f>+IF(ISERR(S28/R28*100),"N/A",ROUND(S28/R28*100,2))</f>
        <v>100</v>
      </c>
      <c r="U28" s="50" t="s">
        <v>1182</v>
      </c>
      <c r="V28" s="51">
        <f>+IF(ISERR(U28/S28*100),"N/A",ROUND(U28/S28*100,2))</f>
        <v>98.32</v>
      </c>
      <c r="W28" s="52">
        <f>+IF(ISERR(U28/R28*100),"N/A",ROUND(U28/R28*100,2))</f>
        <v>98.32</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1181</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30.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1180</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20"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1179</v>
      </c>
      <c r="C34" s="214"/>
      <c r="D34" s="214"/>
      <c r="E34" s="214"/>
      <c r="F34" s="214"/>
      <c r="G34" s="214"/>
      <c r="H34" s="214"/>
      <c r="I34" s="214"/>
      <c r="J34" s="214"/>
      <c r="K34" s="214"/>
      <c r="L34" s="214"/>
      <c r="M34" s="214"/>
      <c r="N34" s="214"/>
      <c r="O34" s="214"/>
      <c r="P34" s="214"/>
      <c r="Q34" s="214"/>
      <c r="R34" s="214"/>
      <c r="S34" s="214"/>
      <c r="T34" s="214"/>
      <c r="U34" s="214"/>
      <c r="V34" s="214"/>
      <c r="W34" s="215"/>
    </row>
    <row r="35" spans="2:23" ht="99.75" customHeight="1"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1218</v>
      </c>
      <c r="D4" s="266" t="s">
        <v>1217</v>
      </c>
      <c r="E4" s="266"/>
      <c r="F4" s="266"/>
      <c r="G4" s="266"/>
      <c r="H4" s="267"/>
      <c r="I4" s="18"/>
      <c r="J4" s="268" t="s">
        <v>6</v>
      </c>
      <c r="K4" s="266"/>
      <c r="L4" s="17" t="s">
        <v>245</v>
      </c>
      <c r="M4" s="269" t="s">
        <v>1232</v>
      </c>
      <c r="N4" s="269"/>
      <c r="O4" s="269"/>
      <c r="P4" s="269"/>
      <c r="Q4" s="270"/>
      <c r="R4" s="19"/>
      <c r="S4" s="271" t="s">
        <v>9</v>
      </c>
      <c r="T4" s="272"/>
      <c r="U4" s="272"/>
      <c r="V4" s="259" t="s">
        <v>1225</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1228</v>
      </c>
      <c r="D6" s="255" t="s">
        <v>1231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1230</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1229</v>
      </c>
      <c r="C21" s="236"/>
      <c r="D21" s="236"/>
      <c r="E21" s="236"/>
      <c r="F21" s="236"/>
      <c r="G21" s="236"/>
      <c r="H21" s="236"/>
      <c r="I21" s="236"/>
      <c r="J21" s="236"/>
      <c r="K21" s="236"/>
      <c r="L21" s="236"/>
      <c r="M21" s="237" t="s">
        <v>1228</v>
      </c>
      <c r="N21" s="237"/>
      <c r="O21" s="237" t="s">
        <v>52</v>
      </c>
      <c r="P21" s="237"/>
      <c r="Q21" s="238" t="s">
        <v>53</v>
      </c>
      <c r="R21" s="238"/>
      <c r="S21" s="34" t="s">
        <v>1227</v>
      </c>
      <c r="T21" s="34" t="s">
        <v>54</v>
      </c>
      <c r="U21" s="34" t="s">
        <v>1226</v>
      </c>
      <c r="V21" s="34">
        <f>+IF(ISERR(U21/T21*100),"N/A",ROUND(U21/T21*100,2))</f>
        <v>100.6</v>
      </c>
      <c r="W21" s="35">
        <f>+IF(ISERR(U21/S21*100),"N/A",ROUND(U21/S21*100,2))</f>
        <v>0.13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1224</v>
      </c>
      <c r="F25" s="40"/>
      <c r="G25" s="40"/>
      <c r="H25" s="41"/>
      <c r="I25" s="41"/>
      <c r="J25" s="41"/>
      <c r="K25" s="41"/>
      <c r="L25" s="41"/>
      <c r="M25" s="41"/>
      <c r="N25" s="41"/>
      <c r="O25" s="41"/>
      <c r="P25" s="42"/>
      <c r="Q25" s="42"/>
      <c r="R25" s="43" t="s">
        <v>1225</v>
      </c>
      <c r="S25" s="44" t="s">
        <v>11</v>
      </c>
      <c r="T25" s="42"/>
      <c r="U25" s="44" t="s">
        <v>1222</v>
      </c>
      <c r="V25" s="42"/>
      <c r="W25" s="45">
        <f>+IF(ISERR(U25/R25*100),"N/A",ROUND(U25/R25*100,2))</f>
        <v>103.4</v>
      </c>
    </row>
    <row r="26" spans="2:27" ht="26.25" customHeight="1" thickBot="1" x14ac:dyDescent="0.25">
      <c r="B26" s="233" t="s">
        <v>74</v>
      </c>
      <c r="C26" s="234"/>
      <c r="D26" s="234"/>
      <c r="E26" s="46" t="s">
        <v>1224</v>
      </c>
      <c r="F26" s="46"/>
      <c r="G26" s="46"/>
      <c r="H26" s="47"/>
      <c r="I26" s="47"/>
      <c r="J26" s="47"/>
      <c r="K26" s="47"/>
      <c r="L26" s="47"/>
      <c r="M26" s="47"/>
      <c r="N26" s="47"/>
      <c r="O26" s="47"/>
      <c r="P26" s="48"/>
      <c r="Q26" s="48"/>
      <c r="R26" s="49" t="s">
        <v>1223</v>
      </c>
      <c r="S26" s="50" t="s">
        <v>1222</v>
      </c>
      <c r="T26" s="51">
        <f>+IF(ISERR(S26/R26*100),"N/A",ROUND(S26/R26*100,2))</f>
        <v>100</v>
      </c>
      <c r="U26" s="50" t="s">
        <v>1222</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1221</v>
      </c>
      <c r="C28" s="214"/>
      <c r="D28" s="214"/>
      <c r="E28" s="214"/>
      <c r="F28" s="214"/>
      <c r="G28" s="214"/>
      <c r="H28" s="214"/>
      <c r="I28" s="214"/>
      <c r="J28" s="214"/>
      <c r="K28" s="214"/>
      <c r="L28" s="214"/>
      <c r="M28" s="214"/>
      <c r="N28" s="214"/>
      <c r="O28" s="214"/>
      <c r="P28" s="214"/>
      <c r="Q28" s="214"/>
      <c r="R28" s="214"/>
      <c r="S28" s="214"/>
      <c r="T28" s="214"/>
      <c r="U28" s="214"/>
      <c r="V28" s="214"/>
      <c r="W28" s="215"/>
    </row>
    <row r="29" spans="2:27" ht="6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1220</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8.7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1219</v>
      </c>
      <c r="C32" s="214"/>
      <c r="D32" s="214"/>
      <c r="E32" s="214"/>
      <c r="F32" s="214"/>
      <c r="G32" s="214"/>
      <c r="H32" s="214"/>
      <c r="I32" s="214"/>
      <c r="J32" s="214"/>
      <c r="K32" s="214"/>
      <c r="L32" s="214"/>
      <c r="M32" s="214"/>
      <c r="N32" s="214"/>
      <c r="O32" s="214"/>
      <c r="P32" s="214"/>
      <c r="Q32" s="214"/>
      <c r="R32" s="214"/>
      <c r="S32" s="214"/>
      <c r="T32" s="214"/>
      <c r="U32" s="214"/>
      <c r="V32" s="214"/>
      <c r="W32" s="215"/>
    </row>
    <row r="33" spans="2:23" ht="36.75"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1218</v>
      </c>
      <c r="D4" s="266" t="s">
        <v>1217</v>
      </c>
      <c r="E4" s="266"/>
      <c r="F4" s="266"/>
      <c r="G4" s="266"/>
      <c r="H4" s="267"/>
      <c r="I4" s="18"/>
      <c r="J4" s="268" t="s">
        <v>6</v>
      </c>
      <c r="K4" s="266"/>
      <c r="L4" s="17" t="s">
        <v>1251</v>
      </c>
      <c r="M4" s="269" t="s">
        <v>1250</v>
      </c>
      <c r="N4" s="269"/>
      <c r="O4" s="269"/>
      <c r="P4" s="269"/>
      <c r="Q4" s="270"/>
      <c r="R4" s="19"/>
      <c r="S4" s="271" t="s">
        <v>9</v>
      </c>
      <c r="T4" s="272"/>
      <c r="U4" s="272"/>
      <c r="V4" s="259" t="s">
        <v>1239</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1240</v>
      </c>
      <c r="D6" s="255" t="s">
        <v>1249</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1213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1248</v>
      </c>
      <c r="C21" s="236"/>
      <c r="D21" s="236"/>
      <c r="E21" s="236"/>
      <c r="F21" s="236"/>
      <c r="G21" s="236"/>
      <c r="H21" s="236"/>
      <c r="I21" s="236"/>
      <c r="J21" s="236"/>
      <c r="K21" s="236"/>
      <c r="L21" s="236"/>
      <c r="M21" s="237" t="s">
        <v>1240</v>
      </c>
      <c r="N21" s="237"/>
      <c r="O21" s="237" t="s">
        <v>1247</v>
      </c>
      <c r="P21" s="237"/>
      <c r="Q21" s="238" t="s">
        <v>69</v>
      </c>
      <c r="R21" s="238"/>
      <c r="S21" s="34" t="s">
        <v>54</v>
      </c>
      <c r="T21" s="34" t="s">
        <v>54</v>
      </c>
      <c r="U21" s="34" t="s">
        <v>54</v>
      </c>
      <c r="V21" s="34">
        <f>+IF(ISERR(U21/T21*100),"N/A",ROUND(U21/T21*100,2))</f>
        <v>100</v>
      </c>
      <c r="W21" s="35">
        <f>+IF(ISERR(U21/S21*100),"N/A",ROUND(U21/S21*100,2))</f>
        <v>100</v>
      </c>
    </row>
    <row r="22" spans="2:27" ht="56.25" customHeight="1" x14ac:dyDescent="0.2">
      <c r="B22" s="235" t="s">
        <v>1246</v>
      </c>
      <c r="C22" s="236"/>
      <c r="D22" s="236"/>
      <c r="E22" s="236"/>
      <c r="F22" s="236"/>
      <c r="G22" s="236"/>
      <c r="H22" s="236"/>
      <c r="I22" s="236"/>
      <c r="J22" s="236"/>
      <c r="K22" s="236"/>
      <c r="L22" s="236"/>
      <c r="M22" s="237" t="s">
        <v>1240</v>
      </c>
      <c r="N22" s="237"/>
      <c r="O22" s="237" t="s">
        <v>1245</v>
      </c>
      <c r="P22" s="237"/>
      <c r="Q22" s="238" t="s">
        <v>53</v>
      </c>
      <c r="R22" s="238"/>
      <c r="S22" s="34" t="s">
        <v>1244</v>
      </c>
      <c r="T22" s="34" t="s">
        <v>1244</v>
      </c>
      <c r="U22" s="34" t="s">
        <v>1243</v>
      </c>
      <c r="V22" s="34">
        <f>+IF(ISERR(U22/T22*100),"N/A",ROUND(U22/T22*100,2))</f>
        <v>42.8</v>
      </c>
      <c r="W22" s="35">
        <f>+IF(ISERR(U22/S22*100),"N/A",ROUND(U22/S22*100,2))</f>
        <v>42.8</v>
      </c>
    </row>
    <row r="23" spans="2:27" ht="56.25" customHeight="1" x14ac:dyDescent="0.2">
      <c r="B23" s="235" t="s">
        <v>1242</v>
      </c>
      <c r="C23" s="236"/>
      <c r="D23" s="236"/>
      <c r="E23" s="236"/>
      <c r="F23" s="236"/>
      <c r="G23" s="236"/>
      <c r="H23" s="236"/>
      <c r="I23" s="236"/>
      <c r="J23" s="236"/>
      <c r="K23" s="236"/>
      <c r="L23" s="236"/>
      <c r="M23" s="237" t="s">
        <v>1240</v>
      </c>
      <c r="N23" s="237"/>
      <c r="O23" s="237" t="s">
        <v>52</v>
      </c>
      <c r="P23" s="237"/>
      <c r="Q23" s="238" t="s">
        <v>393</v>
      </c>
      <c r="R23" s="238"/>
      <c r="S23" s="34" t="s">
        <v>54</v>
      </c>
      <c r="T23" s="34" t="s">
        <v>54</v>
      </c>
      <c r="U23" s="34" t="s">
        <v>54</v>
      </c>
      <c r="V23" s="34">
        <f>+IF(ISERR(U23/T23*100),"N/A",ROUND(U23/T23*100,2))</f>
        <v>100</v>
      </c>
      <c r="W23" s="35">
        <f>+IF(ISERR(U23/S23*100),"N/A",ROUND(U23/S23*100,2))</f>
        <v>100</v>
      </c>
    </row>
    <row r="24" spans="2:27" ht="56.25" customHeight="1" thickBot="1" x14ac:dyDescent="0.25">
      <c r="B24" s="235" t="s">
        <v>1241</v>
      </c>
      <c r="C24" s="236"/>
      <c r="D24" s="236"/>
      <c r="E24" s="236"/>
      <c r="F24" s="236"/>
      <c r="G24" s="236"/>
      <c r="H24" s="236"/>
      <c r="I24" s="236"/>
      <c r="J24" s="236"/>
      <c r="K24" s="236"/>
      <c r="L24" s="236"/>
      <c r="M24" s="237" t="s">
        <v>1240</v>
      </c>
      <c r="N24" s="237"/>
      <c r="O24" s="237" t="s">
        <v>52</v>
      </c>
      <c r="P24" s="237"/>
      <c r="Q24" s="238" t="s">
        <v>53</v>
      </c>
      <c r="R24" s="238"/>
      <c r="S24" s="34" t="s">
        <v>54</v>
      </c>
      <c r="T24" s="34" t="s">
        <v>54</v>
      </c>
      <c r="U24" s="34" t="s">
        <v>54</v>
      </c>
      <c r="V24" s="34">
        <f>+IF(ISERR(U24/T24*100),"N/A",ROUND(U24/T24*100,2))</f>
        <v>100</v>
      </c>
      <c r="W24" s="35">
        <f>+IF(ISERR(U24/S24*100),"N/A",ROUND(U24/S24*100,2))</f>
        <v>100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2" t="s">
        <v>2346</v>
      </c>
      <c r="C26" s="223"/>
      <c r="D26" s="223"/>
      <c r="E26" s="223"/>
      <c r="F26" s="223"/>
      <c r="G26" s="223"/>
      <c r="H26" s="223"/>
      <c r="I26" s="223"/>
      <c r="J26" s="223"/>
      <c r="K26" s="223"/>
      <c r="L26" s="223"/>
      <c r="M26" s="223"/>
      <c r="N26" s="223"/>
      <c r="O26" s="223"/>
      <c r="P26" s="223"/>
      <c r="Q26" s="224"/>
      <c r="R26" s="37" t="s">
        <v>45</v>
      </c>
      <c r="S26" s="228" t="s">
        <v>46</v>
      </c>
      <c r="T26" s="228"/>
      <c r="U26" s="38" t="s">
        <v>65</v>
      </c>
      <c r="V26" s="229" t="s">
        <v>66</v>
      </c>
      <c r="W26" s="230"/>
    </row>
    <row r="27" spans="2:27" ht="30.75" customHeight="1" thickBot="1" x14ac:dyDescent="0.25">
      <c r="B27" s="225"/>
      <c r="C27" s="226"/>
      <c r="D27" s="226"/>
      <c r="E27" s="226"/>
      <c r="F27" s="226"/>
      <c r="G27" s="226"/>
      <c r="H27" s="226"/>
      <c r="I27" s="226"/>
      <c r="J27" s="226"/>
      <c r="K27" s="226"/>
      <c r="L27" s="226"/>
      <c r="M27" s="226"/>
      <c r="N27" s="226"/>
      <c r="O27" s="226"/>
      <c r="P27" s="226"/>
      <c r="Q27" s="227"/>
      <c r="R27" s="39" t="s">
        <v>67</v>
      </c>
      <c r="S27" s="39" t="s">
        <v>67</v>
      </c>
      <c r="T27" s="39" t="s">
        <v>52</v>
      </c>
      <c r="U27" s="39" t="s">
        <v>67</v>
      </c>
      <c r="V27" s="39" t="s">
        <v>68</v>
      </c>
      <c r="W27" s="32" t="s">
        <v>69</v>
      </c>
      <c r="Y27" s="36"/>
    </row>
    <row r="28" spans="2:27" ht="23.25" customHeight="1" thickBot="1" x14ac:dyDescent="0.25">
      <c r="B28" s="231" t="s">
        <v>70</v>
      </c>
      <c r="C28" s="232"/>
      <c r="D28" s="232"/>
      <c r="E28" s="40" t="s">
        <v>1238</v>
      </c>
      <c r="F28" s="40"/>
      <c r="G28" s="40"/>
      <c r="H28" s="41"/>
      <c r="I28" s="41"/>
      <c r="J28" s="41"/>
      <c r="K28" s="41"/>
      <c r="L28" s="41"/>
      <c r="M28" s="41"/>
      <c r="N28" s="41"/>
      <c r="O28" s="41"/>
      <c r="P28" s="42"/>
      <c r="Q28" s="42"/>
      <c r="R28" s="43" t="s">
        <v>1239</v>
      </c>
      <c r="S28" s="44" t="s">
        <v>11</v>
      </c>
      <c r="T28" s="42"/>
      <c r="U28" s="44" t="s">
        <v>1236</v>
      </c>
      <c r="V28" s="42"/>
      <c r="W28" s="45">
        <f>+IF(ISERR(U28/R28*100),"N/A",ROUND(U28/R28*100,2))</f>
        <v>117.54</v>
      </c>
    </row>
    <row r="29" spans="2:27" ht="26.25" customHeight="1" thickBot="1" x14ac:dyDescent="0.25">
      <c r="B29" s="233" t="s">
        <v>74</v>
      </c>
      <c r="C29" s="234"/>
      <c r="D29" s="234"/>
      <c r="E29" s="46" t="s">
        <v>1238</v>
      </c>
      <c r="F29" s="46"/>
      <c r="G29" s="46"/>
      <c r="H29" s="47"/>
      <c r="I29" s="47"/>
      <c r="J29" s="47"/>
      <c r="K29" s="47"/>
      <c r="L29" s="47"/>
      <c r="M29" s="47"/>
      <c r="N29" s="47"/>
      <c r="O29" s="47"/>
      <c r="P29" s="48"/>
      <c r="Q29" s="48"/>
      <c r="R29" s="49" t="s">
        <v>1237</v>
      </c>
      <c r="S29" s="50" t="s">
        <v>1237</v>
      </c>
      <c r="T29" s="51">
        <f>+IF(ISERR(S29/R29*100),"N/A",ROUND(S29/R29*100,2))</f>
        <v>100</v>
      </c>
      <c r="U29" s="50" t="s">
        <v>1236</v>
      </c>
      <c r="V29" s="51">
        <f>+IF(ISERR(U29/S29*100),"N/A",ROUND(U29/S29*100,2))</f>
        <v>90.99</v>
      </c>
      <c r="W29" s="52">
        <f>+IF(ISERR(U29/R29*100),"N/A",ROUND(U29/R29*100,2))</f>
        <v>90.99</v>
      </c>
    </row>
    <row r="30" spans="2:27" ht="22.5" customHeight="1" thickTop="1" thickBot="1" x14ac:dyDescent="0.25">
      <c r="B30" s="11" t="s">
        <v>80</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13" t="s">
        <v>1235</v>
      </c>
      <c r="C31" s="214"/>
      <c r="D31" s="214"/>
      <c r="E31" s="214"/>
      <c r="F31" s="214"/>
      <c r="G31" s="214"/>
      <c r="H31" s="214"/>
      <c r="I31" s="214"/>
      <c r="J31" s="214"/>
      <c r="K31" s="214"/>
      <c r="L31" s="214"/>
      <c r="M31" s="214"/>
      <c r="N31" s="214"/>
      <c r="O31" s="214"/>
      <c r="P31" s="214"/>
      <c r="Q31" s="214"/>
      <c r="R31" s="214"/>
      <c r="S31" s="214"/>
      <c r="T31" s="214"/>
      <c r="U31" s="214"/>
      <c r="V31" s="214"/>
      <c r="W31" s="215"/>
    </row>
    <row r="32" spans="2:27" ht="80.2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1234</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1233</v>
      </c>
      <c r="C35" s="214"/>
      <c r="D35" s="214"/>
      <c r="E35" s="214"/>
      <c r="F35" s="214"/>
      <c r="G35" s="214"/>
      <c r="H35" s="214"/>
      <c r="I35" s="214"/>
      <c r="J35" s="214"/>
      <c r="K35" s="214"/>
      <c r="L35" s="214"/>
      <c r="M35" s="214"/>
      <c r="N35" s="214"/>
      <c r="O35" s="214"/>
      <c r="P35" s="214"/>
      <c r="Q35" s="214"/>
      <c r="R35" s="214"/>
      <c r="S35" s="214"/>
      <c r="T35" s="214"/>
      <c r="U35" s="214"/>
      <c r="V35" s="214"/>
      <c r="W35" s="215"/>
    </row>
    <row r="36" spans="2:23" ht="13.5" thickBot="1" x14ac:dyDescent="0.25">
      <c r="B36" s="219"/>
      <c r="C36" s="220"/>
      <c r="D36" s="220"/>
      <c r="E36" s="220"/>
      <c r="F36" s="220"/>
      <c r="G36" s="220"/>
      <c r="H36" s="220"/>
      <c r="I36" s="220"/>
      <c r="J36" s="220"/>
      <c r="K36" s="220"/>
      <c r="L36" s="220"/>
      <c r="M36" s="220"/>
      <c r="N36" s="220"/>
      <c r="O36" s="220"/>
      <c r="P36" s="220"/>
      <c r="Q36" s="220"/>
      <c r="R36" s="220"/>
      <c r="S36" s="220"/>
      <c r="T36" s="220"/>
      <c r="U36" s="220"/>
      <c r="V36" s="220"/>
      <c r="W36" s="221"/>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1218</v>
      </c>
      <c r="D4" s="266" t="s">
        <v>1217</v>
      </c>
      <c r="E4" s="266"/>
      <c r="F4" s="266"/>
      <c r="G4" s="266"/>
      <c r="H4" s="267"/>
      <c r="I4" s="18"/>
      <c r="J4" s="268" t="s">
        <v>6</v>
      </c>
      <c r="K4" s="266"/>
      <c r="L4" s="17" t="s">
        <v>1216</v>
      </c>
      <c r="M4" s="269" t="s">
        <v>1215</v>
      </c>
      <c r="N4" s="269"/>
      <c r="O4" s="269"/>
      <c r="P4" s="269"/>
      <c r="Q4" s="270"/>
      <c r="R4" s="19"/>
      <c r="S4" s="271" t="s">
        <v>9</v>
      </c>
      <c r="T4" s="272"/>
      <c r="U4" s="272"/>
      <c r="V4" s="259" t="s">
        <v>1209</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657</v>
      </c>
      <c r="D6" s="255" t="s">
        <v>1214</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1213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1212</v>
      </c>
      <c r="C21" s="236"/>
      <c r="D21" s="236"/>
      <c r="E21" s="236"/>
      <c r="F21" s="236"/>
      <c r="G21" s="236"/>
      <c r="H21" s="236"/>
      <c r="I21" s="236"/>
      <c r="J21" s="236"/>
      <c r="K21" s="236"/>
      <c r="L21" s="236"/>
      <c r="M21" s="237" t="s">
        <v>657</v>
      </c>
      <c r="N21" s="237"/>
      <c r="O21" s="237" t="s">
        <v>52</v>
      </c>
      <c r="P21" s="237"/>
      <c r="Q21" s="238" t="s">
        <v>53</v>
      </c>
      <c r="R21" s="238"/>
      <c r="S21" s="34" t="s">
        <v>1211</v>
      </c>
      <c r="T21" s="34" t="s">
        <v>1211</v>
      </c>
      <c r="U21" s="34" t="s">
        <v>1210</v>
      </c>
      <c r="V21" s="34">
        <f>+IF(ISERR(U21/T21*100),"N/A",ROUND(U21/T21*100,2))</f>
        <v>116.78</v>
      </c>
      <c r="W21" s="35">
        <f>+IF(ISERR(U21/S21*100),"N/A",ROUND(U21/S21*100,2))</f>
        <v>116.78</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653</v>
      </c>
      <c r="F25" s="40"/>
      <c r="G25" s="40"/>
      <c r="H25" s="41"/>
      <c r="I25" s="41"/>
      <c r="J25" s="41"/>
      <c r="K25" s="41"/>
      <c r="L25" s="41"/>
      <c r="M25" s="41"/>
      <c r="N25" s="41"/>
      <c r="O25" s="41"/>
      <c r="P25" s="42"/>
      <c r="Q25" s="42"/>
      <c r="R25" s="43" t="s">
        <v>1209</v>
      </c>
      <c r="S25" s="44" t="s">
        <v>11</v>
      </c>
      <c r="T25" s="42"/>
      <c r="U25" s="44" t="s">
        <v>1208</v>
      </c>
      <c r="V25" s="42"/>
      <c r="W25" s="45">
        <f>+IF(ISERR(U25/R25*100),"N/A",ROUND(U25/R25*100,2))</f>
        <v>64.040000000000006</v>
      </c>
    </row>
    <row r="26" spans="2:27" ht="26.25" customHeight="1" thickBot="1" x14ac:dyDescent="0.25">
      <c r="B26" s="233" t="s">
        <v>74</v>
      </c>
      <c r="C26" s="234"/>
      <c r="D26" s="234"/>
      <c r="E26" s="46" t="s">
        <v>653</v>
      </c>
      <c r="F26" s="46"/>
      <c r="G26" s="46"/>
      <c r="H26" s="47"/>
      <c r="I26" s="47"/>
      <c r="J26" s="47"/>
      <c r="K26" s="47"/>
      <c r="L26" s="47"/>
      <c r="M26" s="47"/>
      <c r="N26" s="47"/>
      <c r="O26" s="47"/>
      <c r="P26" s="48"/>
      <c r="Q26" s="48"/>
      <c r="R26" s="49" t="s">
        <v>1208</v>
      </c>
      <c r="S26" s="50" t="s">
        <v>1208</v>
      </c>
      <c r="T26" s="51">
        <f>+IF(ISERR(S26/R26*100),"N/A",ROUND(S26/R26*100,2))</f>
        <v>100</v>
      </c>
      <c r="U26" s="50" t="s">
        <v>1208</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1207</v>
      </c>
      <c r="C28" s="214"/>
      <c r="D28" s="214"/>
      <c r="E28" s="214"/>
      <c r="F28" s="214"/>
      <c r="G28" s="214"/>
      <c r="H28" s="214"/>
      <c r="I28" s="214"/>
      <c r="J28" s="214"/>
      <c r="K28" s="214"/>
      <c r="L28" s="214"/>
      <c r="M28" s="214"/>
      <c r="N28" s="214"/>
      <c r="O28" s="214"/>
      <c r="P28" s="214"/>
      <c r="Q28" s="214"/>
      <c r="R28" s="214"/>
      <c r="S28" s="214"/>
      <c r="T28" s="214"/>
      <c r="U28" s="214"/>
      <c r="V28" s="214"/>
      <c r="W28" s="215"/>
    </row>
    <row r="29" spans="2:27" ht="28.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1206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1205</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1263</v>
      </c>
      <c r="D4" s="266" t="s">
        <v>1262</v>
      </c>
      <c r="E4" s="266"/>
      <c r="F4" s="266"/>
      <c r="G4" s="266"/>
      <c r="H4" s="267"/>
      <c r="I4" s="18"/>
      <c r="J4" s="268" t="s">
        <v>6</v>
      </c>
      <c r="K4" s="266"/>
      <c r="L4" s="17" t="s">
        <v>264</v>
      </c>
      <c r="M4" s="269" t="s">
        <v>263</v>
      </c>
      <c r="N4" s="269"/>
      <c r="O4" s="269"/>
      <c r="P4" s="269"/>
      <c r="Q4" s="270"/>
      <c r="R4" s="19"/>
      <c r="S4" s="271" t="s">
        <v>9</v>
      </c>
      <c r="T4" s="272"/>
      <c r="U4" s="272"/>
      <c r="V4" s="259" t="s">
        <v>1261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1240</v>
      </c>
      <c r="D6" s="255" t="s">
        <v>1260</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1259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1258</v>
      </c>
      <c r="C21" s="236"/>
      <c r="D21" s="236"/>
      <c r="E21" s="236"/>
      <c r="F21" s="236"/>
      <c r="G21" s="236"/>
      <c r="H21" s="236"/>
      <c r="I21" s="236"/>
      <c r="J21" s="236"/>
      <c r="K21" s="236"/>
      <c r="L21" s="236"/>
      <c r="M21" s="237" t="s">
        <v>1240</v>
      </c>
      <c r="N21" s="237"/>
      <c r="O21" s="237" t="s">
        <v>52</v>
      </c>
      <c r="P21" s="237"/>
      <c r="Q21" s="238" t="s">
        <v>69</v>
      </c>
      <c r="R21" s="238"/>
      <c r="S21" s="34" t="s">
        <v>54</v>
      </c>
      <c r="T21" s="34" t="s">
        <v>54</v>
      </c>
      <c r="U21" s="34" t="s">
        <v>54</v>
      </c>
      <c r="V21" s="34">
        <f>+IF(ISERR(U21/T21*100),"N/A",ROUND(U21/T21*100,2))</f>
        <v>100</v>
      </c>
      <c r="W21" s="35">
        <f>+IF(ISERR(U21/S21*100),"N/A",ROUND(U21/S21*100,2))</f>
        <v>100</v>
      </c>
    </row>
    <row r="22" spans="2:27" ht="56.25" customHeight="1" thickBot="1" x14ac:dyDescent="0.25">
      <c r="B22" s="235" t="s">
        <v>1257</v>
      </c>
      <c r="C22" s="236"/>
      <c r="D22" s="236"/>
      <c r="E22" s="236"/>
      <c r="F22" s="236"/>
      <c r="G22" s="236"/>
      <c r="H22" s="236"/>
      <c r="I22" s="236"/>
      <c r="J22" s="236"/>
      <c r="K22" s="236"/>
      <c r="L22" s="236"/>
      <c r="M22" s="237" t="s">
        <v>1240</v>
      </c>
      <c r="N22" s="237"/>
      <c r="O22" s="237" t="s">
        <v>52</v>
      </c>
      <c r="P22" s="237"/>
      <c r="Q22" s="238" t="s">
        <v>393</v>
      </c>
      <c r="R22" s="238"/>
      <c r="S22" s="34" t="s">
        <v>54</v>
      </c>
      <c r="T22" s="34" t="s">
        <v>54</v>
      </c>
      <c r="U22" s="34" t="s">
        <v>210</v>
      </c>
      <c r="V22" s="34">
        <f>+IF(ISERR(U22/T22*100),"N/A",ROUND(U22/T22*100,2))</f>
        <v>10</v>
      </c>
      <c r="W22" s="35">
        <f>+IF(ISERR(U22/S22*100),"N/A",ROUND(U22/S22*100,2))</f>
        <v>10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1238</v>
      </c>
      <c r="F26" s="40"/>
      <c r="G26" s="40"/>
      <c r="H26" s="41"/>
      <c r="I26" s="41"/>
      <c r="J26" s="41"/>
      <c r="K26" s="41"/>
      <c r="L26" s="41"/>
      <c r="M26" s="41"/>
      <c r="N26" s="41"/>
      <c r="O26" s="41"/>
      <c r="P26" s="42"/>
      <c r="Q26" s="42"/>
      <c r="R26" s="43" t="s">
        <v>1256</v>
      </c>
      <c r="S26" s="44" t="s">
        <v>11</v>
      </c>
      <c r="T26" s="42"/>
      <c r="U26" s="44" t="s">
        <v>1255</v>
      </c>
      <c r="V26" s="42"/>
      <c r="W26" s="45">
        <f>+IF(ISERR(U26/R26*100),"N/A",ROUND(U26/R26*100,2))</f>
        <v>99.06</v>
      </c>
    </row>
    <row r="27" spans="2:27" ht="26.25" customHeight="1" thickBot="1" x14ac:dyDescent="0.25">
      <c r="B27" s="233" t="s">
        <v>74</v>
      </c>
      <c r="C27" s="234"/>
      <c r="D27" s="234"/>
      <c r="E27" s="46" t="s">
        <v>1238</v>
      </c>
      <c r="F27" s="46"/>
      <c r="G27" s="46"/>
      <c r="H27" s="47"/>
      <c r="I27" s="47"/>
      <c r="J27" s="47"/>
      <c r="K27" s="47"/>
      <c r="L27" s="47"/>
      <c r="M27" s="47"/>
      <c r="N27" s="47"/>
      <c r="O27" s="47"/>
      <c r="P27" s="48"/>
      <c r="Q27" s="48"/>
      <c r="R27" s="49" t="s">
        <v>1255</v>
      </c>
      <c r="S27" s="50" t="s">
        <v>1255</v>
      </c>
      <c r="T27" s="51">
        <f>+IF(ISERR(S27/R27*100),"N/A",ROUND(S27/R27*100,2))</f>
        <v>100</v>
      </c>
      <c r="U27" s="50" t="s">
        <v>1255</v>
      </c>
      <c r="V27" s="51">
        <f>+IF(ISERR(U27/S27*100),"N/A",ROUND(U27/S27*100,2))</f>
        <v>100</v>
      </c>
      <c r="W27" s="52">
        <f>+IF(ISERR(U27/R27*100),"N/A",ROUND(U27/R27*100,2))</f>
        <v>100</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1254</v>
      </c>
      <c r="C29" s="214"/>
      <c r="D29" s="214"/>
      <c r="E29" s="214"/>
      <c r="F29" s="214"/>
      <c r="G29" s="214"/>
      <c r="H29" s="214"/>
      <c r="I29" s="214"/>
      <c r="J29" s="214"/>
      <c r="K29" s="214"/>
      <c r="L29" s="214"/>
      <c r="M29" s="214"/>
      <c r="N29" s="214"/>
      <c r="O29" s="214"/>
      <c r="P29" s="214"/>
      <c r="Q29" s="214"/>
      <c r="R29" s="214"/>
      <c r="S29" s="214"/>
      <c r="T29" s="214"/>
      <c r="U29" s="214"/>
      <c r="V29" s="214"/>
      <c r="W29" s="215"/>
    </row>
    <row r="30" spans="2:27" ht="87.7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1253</v>
      </c>
      <c r="C31" s="214"/>
      <c r="D31" s="214"/>
      <c r="E31" s="214"/>
      <c r="F31" s="214"/>
      <c r="G31" s="214"/>
      <c r="H31" s="214"/>
      <c r="I31" s="214"/>
      <c r="J31" s="214"/>
      <c r="K31" s="214"/>
      <c r="L31" s="214"/>
      <c r="M31" s="214"/>
      <c r="N31" s="214"/>
      <c r="O31" s="214"/>
      <c r="P31" s="214"/>
      <c r="Q31" s="214"/>
      <c r="R31" s="214"/>
      <c r="S31" s="214"/>
      <c r="T31" s="214"/>
      <c r="U31" s="214"/>
      <c r="V31" s="214"/>
      <c r="W31" s="215"/>
    </row>
    <row r="32" spans="2:27" ht="1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1252</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3.5"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1263</v>
      </c>
      <c r="D4" s="266" t="s">
        <v>1262</v>
      </c>
      <c r="E4" s="266"/>
      <c r="F4" s="266"/>
      <c r="G4" s="266"/>
      <c r="H4" s="267"/>
      <c r="I4" s="18"/>
      <c r="J4" s="268" t="s">
        <v>6</v>
      </c>
      <c r="K4" s="266"/>
      <c r="L4" s="17" t="s">
        <v>1293</v>
      </c>
      <c r="M4" s="269" t="s">
        <v>1292</v>
      </c>
      <c r="N4" s="269"/>
      <c r="O4" s="269"/>
      <c r="P4" s="269"/>
      <c r="Q4" s="270"/>
      <c r="R4" s="19"/>
      <c r="S4" s="271" t="s">
        <v>9</v>
      </c>
      <c r="T4" s="272"/>
      <c r="U4" s="272"/>
      <c r="V4" s="259" t="s">
        <v>1291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1272</v>
      </c>
      <c r="D6" s="255" t="s">
        <v>1290</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1289</v>
      </c>
      <c r="K8" s="26" t="s">
        <v>1288</v>
      </c>
      <c r="L8" s="26" t="s">
        <v>1287</v>
      </c>
      <c r="M8" s="26" t="s">
        <v>1286</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1285</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1284</v>
      </c>
      <c r="C21" s="236"/>
      <c r="D21" s="236"/>
      <c r="E21" s="236"/>
      <c r="F21" s="236"/>
      <c r="G21" s="236"/>
      <c r="H21" s="236"/>
      <c r="I21" s="236"/>
      <c r="J21" s="236"/>
      <c r="K21" s="236"/>
      <c r="L21" s="236"/>
      <c r="M21" s="237" t="s">
        <v>1272</v>
      </c>
      <c r="N21" s="237"/>
      <c r="O21" s="237" t="s">
        <v>52</v>
      </c>
      <c r="P21" s="237"/>
      <c r="Q21" s="238" t="s">
        <v>53</v>
      </c>
      <c r="R21" s="238"/>
      <c r="S21" s="34" t="s">
        <v>1283</v>
      </c>
      <c r="T21" s="34" t="s">
        <v>1282</v>
      </c>
      <c r="U21" s="34" t="s">
        <v>1281</v>
      </c>
      <c r="V21" s="34">
        <f>+IF(ISERR(U21/T21*100),"N/A",ROUND(U21/T21*100,2))</f>
        <v>109</v>
      </c>
      <c r="W21" s="35">
        <f>+IF(ISERR(U21/S21*100),"N/A",ROUND(U21/S21*100,2))</f>
        <v>109.11</v>
      </c>
    </row>
    <row r="22" spans="2:27" ht="56.25" customHeight="1" x14ac:dyDescent="0.2">
      <c r="B22" s="235" t="s">
        <v>1280</v>
      </c>
      <c r="C22" s="236"/>
      <c r="D22" s="236"/>
      <c r="E22" s="236"/>
      <c r="F22" s="236"/>
      <c r="G22" s="236"/>
      <c r="H22" s="236"/>
      <c r="I22" s="236"/>
      <c r="J22" s="236"/>
      <c r="K22" s="236"/>
      <c r="L22" s="236"/>
      <c r="M22" s="237" t="s">
        <v>1272</v>
      </c>
      <c r="N22" s="237"/>
      <c r="O22" s="237" t="s">
        <v>52</v>
      </c>
      <c r="P22" s="237"/>
      <c r="Q22" s="238" t="s">
        <v>53</v>
      </c>
      <c r="R22" s="238"/>
      <c r="S22" s="34" t="s">
        <v>1279</v>
      </c>
      <c r="T22" s="34" t="s">
        <v>1278</v>
      </c>
      <c r="U22" s="34" t="s">
        <v>1277</v>
      </c>
      <c r="V22" s="34">
        <f>+IF(ISERR(U22/T22*100),"N/A",ROUND(U22/T22*100,2))</f>
        <v>76.77</v>
      </c>
      <c r="W22" s="35">
        <f>+IF(ISERR(U22/S22*100),"N/A",ROUND(U22/S22*100,2))</f>
        <v>77.290000000000006</v>
      </c>
    </row>
    <row r="23" spans="2:27" ht="56.25" customHeight="1" x14ac:dyDescent="0.2">
      <c r="B23" s="235" t="s">
        <v>1276</v>
      </c>
      <c r="C23" s="236"/>
      <c r="D23" s="236"/>
      <c r="E23" s="236"/>
      <c r="F23" s="236"/>
      <c r="G23" s="236"/>
      <c r="H23" s="236"/>
      <c r="I23" s="236"/>
      <c r="J23" s="236"/>
      <c r="K23" s="236"/>
      <c r="L23" s="236"/>
      <c r="M23" s="237" t="s">
        <v>1272</v>
      </c>
      <c r="N23" s="237"/>
      <c r="O23" s="237" t="s">
        <v>52</v>
      </c>
      <c r="P23" s="237"/>
      <c r="Q23" s="238" t="s">
        <v>53</v>
      </c>
      <c r="R23" s="238"/>
      <c r="S23" s="34" t="s">
        <v>95</v>
      </c>
      <c r="T23" s="34" t="s">
        <v>1275</v>
      </c>
      <c r="U23" s="34" t="s">
        <v>1274</v>
      </c>
      <c r="V23" s="34">
        <f>+IF(ISERR(U23/T23*100),"N/A",ROUND(U23/T23*100,2))</f>
        <v>113.64</v>
      </c>
      <c r="W23" s="35">
        <f>+IF(ISERR(U23/S23*100),"N/A",ROUND(U23/S23*100,2))</f>
        <v>114.09</v>
      </c>
    </row>
    <row r="24" spans="2:27" ht="56.25" customHeight="1" thickBot="1" x14ac:dyDescent="0.25">
      <c r="B24" s="235" t="s">
        <v>1273</v>
      </c>
      <c r="C24" s="236"/>
      <c r="D24" s="236"/>
      <c r="E24" s="236"/>
      <c r="F24" s="236"/>
      <c r="G24" s="236"/>
      <c r="H24" s="236"/>
      <c r="I24" s="236"/>
      <c r="J24" s="236"/>
      <c r="K24" s="236"/>
      <c r="L24" s="236"/>
      <c r="M24" s="237" t="s">
        <v>1272</v>
      </c>
      <c r="N24" s="237"/>
      <c r="O24" s="237" t="s">
        <v>52</v>
      </c>
      <c r="P24" s="237"/>
      <c r="Q24" s="238" t="s">
        <v>53</v>
      </c>
      <c r="R24" s="238"/>
      <c r="S24" s="34" t="s">
        <v>1271</v>
      </c>
      <c r="T24" s="34" t="s">
        <v>1270</v>
      </c>
      <c r="U24" s="34" t="s">
        <v>140</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2" t="s">
        <v>2346</v>
      </c>
      <c r="C26" s="223"/>
      <c r="D26" s="223"/>
      <c r="E26" s="223"/>
      <c r="F26" s="223"/>
      <c r="G26" s="223"/>
      <c r="H26" s="223"/>
      <c r="I26" s="223"/>
      <c r="J26" s="223"/>
      <c r="K26" s="223"/>
      <c r="L26" s="223"/>
      <c r="M26" s="223"/>
      <c r="N26" s="223"/>
      <c r="O26" s="223"/>
      <c r="P26" s="223"/>
      <c r="Q26" s="224"/>
      <c r="R26" s="37" t="s">
        <v>45</v>
      </c>
      <c r="S26" s="228" t="s">
        <v>46</v>
      </c>
      <c r="T26" s="228"/>
      <c r="U26" s="38" t="s">
        <v>65</v>
      </c>
      <c r="V26" s="229" t="s">
        <v>66</v>
      </c>
      <c r="W26" s="230"/>
    </row>
    <row r="27" spans="2:27" ht="30.75" customHeight="1" thickBot="1" x14ac:dyDescent="0.25">
      <c r="B27" s="225"/>
      <c r="C27" s="226"/>
      <c r="D27" s="226"/>
      <c r="E27" s="226"/>
      <c r="F27" s="226"/>
      <c r="G27" s="226"/>
      <c r="H27" s="226"/>
      <c r="I27" s="226"/>
      <c r="J27" s="226"/>
      <c r="K27" s="226"/>
      <c r="L27" s="226"/>
      <c r="M27" s="226"/>
      <c r="N27" s="226"/>
      <c r="O27" s="226"/>
      <c r="P27" s="226"/>
      <c r="Q27" s="227"/>
      <c r="R27" s="39" t="s">
        <v>67</v>
      </c>
      <c r="S27" s="39" t="s">
        <v>67</v>
      </c>
      <c r="T27" s="39" t="s">
        <v>52</v>
      </c>
      <c r="U27" s="39" t="s">
        <v>67</v>
      </c>
      <c r="V27" s="39" t="s">
        <v>68</v>
      </c>
      <c r="W27" s="32" t="s">
        <v>69</v>
      </c>
      <c r="Y27" s="36"/>
    </row>
    <row r="28" spans="2:27" ht="23.25" customHeight="1" thickBot="1" x14ac:dyDescent="0.25">
      <c r="B28" s="231" t="s">
        <v>70</v>
      </c>
      <c r="C28" s="232"/>
      <c r="D28" s="232"/>
      <c r="E28" s="40" t="s">
        <v>1268</v>
      </c>
      <c r="F28" s="40"/>
      <c r="G28" s="40"/>
      <c r="H28" s="41"/>
      <c r="I28" s="41"/>
      <c r="J28" s="41"/>
      <c r="K28" s="41"/>
      <c r="L28" s="41"/>
      <c r="M28" s="41"/>
      <c r="N28" s="41"/>
      <c r="O28" s="41"/>
      <c r="P28" s="42"/>
      <c r="Q28" s="42"/>
      <c r="R28" s="43" t="s">
        <v>1269</v>
      </c>
      <c r="S28" s="44" t="s">
        <v>11</v>
      </c>
      <c r="T28" s="42"/>
      <c r="U28" s="44" t="s">
        <v>1267</v>
      </c>
      <c r="V28" s="42"/>
      <c r="W28" s="45">
        <f>+IF(ISERR(U28/R28*100),"N/A",ROUND(U28/R28*100,2))</f>
        <v>73.14</v>
      </c>
    </row>
    <row r="29" spans="2:27" ht="26.25" customHeight="1" thickBot="1" x14ac:dyDescent="0.25">
      <c r="B29" s="233" t="s">
        <v>74</v>
      </c>
      <c r="C29" s="234"/>
      <c r="D29" s="234"/>
      <c r="E29" s="46" t="s">
        <v>1268</v>
      </c>
      <c r="F29" s="46"/>
      <c r="G29" s="46"/>
      <c r="H29" s="47"/>
      <c r="I29" s="47"/>
      <c r="J29" s="47"/>
      <c r="K29" s="47"/>
      <c r="L29" s="47"/>
      <c r="M29" s="47"/>
      <c r="N29" s="47"/>
      <c r="O29" s="47"/>
      <c r="P29" s="48"/>
      <c r="Q29" s="48"/>
      <c r="R29" s="49" t="s">
        <v>1267</v>
      </c>
      <c r="S29" s="50" t="s">
        <v>1267</v>
      </c>
      <c r="T29" s="51">
        <f>+IF(ISERR(S29/R29*100),"N/A",ROUND(S29/R29*100,2))</f>
        <v>100</v>
      </c>
      <c r="U29" s="50" t="s">
        <v>1267</v>
      </c>
      <c r="V29" s="51">
        <f>+IF(ISERR(U29/S29*100),"N/A",ROUND(U29/S29*100,2))</f>
        <v>100</v>
      </c>
      <c r="W29" s="52">
        <f>+IF(ISERR(U29/R29*100),"N/A",ROUND(U29/R29*100,2))</f>
        <v>100</v>
      </c>
    </row>
    <row r="30" spans="2:27" ht="22.5" customHeight="1" thickTop="1" thickBot="1" x14ac:dyDescent="0.25">
      <c r="B30" s="11" t="s">
        <v>80</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13" t="s">
        <v>1266</v>
      </c>
      <c r="C31" s="214"/>
      <c r="D31" s="214"/>
      <c r="E31" s="214"/>
      <c r="F31" s="214"/>
      <c r="G31" s="214"/>
      <c r="H31" s="214"/>
      <c r="I31" s="214"/>
      <c r="J31" s="214"/>
      <c r="K31" s="214"/>
      <c r="L31" s="214"/>
      <c r="M31" s="214"/>
      <c r="N31" s="214"/>
      <c r="O31" s="214"/>
      <c r="P31" s="214"/>
      <c r="Q31" s="214"/>
      <c r="R31" s="214"/>
      <c r="S31" s="214"/>
      <c r="T31" s="214"/>
      <c r="U31" s="214"/>
      <c r="V31" s="214"/>
      <c r="W31" s="215"/>
    </row>
    <row r="32" spans="2:27" ht="84.7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1265</v>
      </c>
      <c r="C33" s="214"/>
      <c r="D33" s="214"/>
      <c r="E33" s="214"/>
      <c r="F33" s="214"/>
      <c r="G33" s="214"/>
      <c r="H33" s="214"/>
      <c r="I33" s="214"/>
      <c r="J33" s="214"/>
      <c r="K33" s="214"/>
      <c r="L33" s="214"/>
      <c r="M33" s="214"/>
      <c r="N33" s="214"/>
      <c r="O33" s="214"/>
      <c r="P33" s="214"/>
      <c r="Q33" s="214"/>
      <c r="R33" s="214"/>
      <c r="S33" s="214"/>
      <c r="T33" s="214"/>
      <c r="U33" s="214"/>
      <c r="V33" s="214"/>
      <c r="W33" s="215"/>
    </row>
    <row r="34" spans="2:23" ht="65.2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1264</v>
      </c>
      <c r="C35" s="214"/>
      <c r="D35" s="214"/>
      <c r="E35" s="214"/>
      <c r="F35" s="214"/>
      <c r="G35" s="214"/>
      <c r="H35" s="214"/>
      <c r="I35" s="214"/>
      <c r="J35" s="214"/>
      <c r="K35" s="214"/>
      <c r="L35" s="214"/>
      <c r="M35" s="214"/>
      <c r="N35" s="214"/>
      <c r="O35" s="214"/>
      <c r="P35" s="214"/>
      <c r="Q35" s="214"/>
      <c r="R35" s="214"/>
      <c r="S35" s="214"/>
      <c r="T35" s="214"/>
      <c r="U35" s="214"/>
      <c r="V35" s="214"/>
      <c r="W35" s="215"/>
    </row>
    <row r="36" spans="2:23" ht="74.25" customHeight="1" thickBot="1" x14ac:dyDescent="0.25">
      <c r="B36" s="219"/>
      <c r="C36" s="220"/>
      <c r="D36" s="220"/>
      <c r="E36" s="220"/>
      <c r="F36" s="220"/>
      <c r="G36" s="220"/>
      <c r="H36" s="220"/>
      <c r="I36" s="220"/>
      <c r="J36" s="220"/>
      <c r="K36" s="220"/>
      <c r="L36" s="220"/>
      <c r="M36" s="220"/>
      <c r="N36" s="220"/>
      <c r="O36" s="220"/>
      <c r="P36" s="220"/>
      <c r="Q36" s="220"/>
      <c r="R36" s="220"/>
      <c r="S36" s="220"/>
      <c r="T36" s="220"/>
      <c r="U36" s="220"/>
      <c r="V36" s="220"/>
      <c r="W36" s="221"/>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1263</v>
      </c>
      <c r="D4" s="266" t="s">
        <v>1262</v>
      </c>
      <c r="E4" s="266"/>
      <c r="F4" s="266"/>
      <c r="G4" s="266"/>
      <c r="H4" s="267"/>
      <c r="I4" s="18"/>
      <c r="J4" s="268" t="s">
        <v>6</v>
      </c>
      <c r="K4" s="266"/>
      <c r="L4" s="17" t="s">
        <v>1319</v>
      </c>
      <c r="M4" s="269" t="s">
        <v>1318</v>
      </c>
      <c r="N4" s="269"/>
      <c r="O4" s="269"/>
      <c r="P4" s="269"/>
      <c r="Q4" s="270"/>
      <c r="R4" s="19"/>
      <c r="S4" s="271" t="s">
        <v>9</v>
      </c>
      <c r="T4" s="272"/>
      <c r="U4" s="272"/>
      <c r="V4" s="259" t="s">
        <v>1317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1310</v>
      </c>
      <c r="D6" s="255" t="s">
        <v>1316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1305</v>
      </c>
      <c r="D7" s="257" t="s">
        <v>1315</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1314</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1259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1313</v>
      </c>
      <c r="C21" s="236"/>
      <c r="D21" s="236"/>
      <c r="E21" s="236"/>
      <c r="F21" s="236"/>
      <c r="G21" s="236"/>
      <c r="H21" s="236"/>
      <c r="I21" s="236"/>
      <c r="J21" s="236"/>
      <c r="K21" s="236"/>
      <c r="L21" s="236"/>
      <c r="M21" s="237" t="s">
        <v>1310</v>
      </c>
      <c r="N21" s="237"/>
      <c r="O21" s="237" t="s">
        <v>52</v>
      </c>
      <c r="P21" s="237"/>
      <c r="Q21" s="238" t="s">
        <v>53</v>
      </c>
      <c r="R21" s="238"/>
      <c r="S21" s="34" t="s">
        <v>1312</v>
      </c>
      <c r="T21" s="34" t="s">
        <v>1312</v>
      </c>
      <c r="U21" s="34" t="s">
        <v>1016</v>
      </c>
      <c r="V21" s="34">
        <f>+IF(ISERR(U21/T21*100),"N/A",ROUND(U21/T21*100,2))</f>
        <v>104.04</v>
      </c>
      <c r="W21" s="35">
        <f>+IF(ISERR(U21/S21*100),"N/A",ROUND(U21/S21*100,2))</f>
        <v>104.04</v>
      </c>
    </row>
    <row r="22" spans="2:27" ht="56.25" customHeight="1" x14ac:dyDescent="0.2">
      <c r="B22" s="235" t="s">
        <v>1311</v>
      </c>
      <c r="C22" s="236"/>
      <c r="D22" s="236"/>
      <c r="E22" s="236"/>
      <c r="F22" s="236"/>
      <c r="G22" s="236"/>
      <c r="H22" s="236"/>
      <c r="I22" s="236"/>
      <c r="J22" s="236"/>
      <c r="K22" s="236"/>
      <c r="L22" s="236"/>
      <c r="M22" s="237" t="s">
        <v>1310</v>
      </c>
      <c r="N22" s="237"/>
      <c r="O22" s="237" t="s">
        <v>52</v>
      </c>
      <c r="P22" s="237"/>
      <c r="Q22" s="238" t="s">
        <v>53</v>
      </c>
      <c r="R22" s="238"/>
      <c r="S22" s="34" t="s">
        <v>1309</v>
      </c>
      <c r="T22" s="34" t="s">
        <v>1308</v>
      </c>
      <c r="U22" s="34" t="s">
        <v>1307</v>
      </c>
      <c r="V22" s="34">
        <f>+IF(ISERR(U22/T22*100),"N/A",ROUND(U22/T22*100,2))</f>
        <v>151.26</v>
      </c>
      <c r="W22" s="35">
        <f>+IF(ISERR(U22/S22*100),"N/A",ROUND(U22/S22*100,2))</f>
        <v>151.43</v>
      </c>
    </row>
    <row r="23" spans="2:27" ht="56.25" customHeight="1" thickBot="1" x14ac:dyDescent="0.25">
      <c r="B23" s="235" t="s">
        <v>1306</v>
      </c>
      <c r="C23" s="236"/>
      <c r="D23" s="236"/>
      <c r="E23" s="236"/>
      <c r="F23" s="236"/>
      <c r="G23" s="236"/>
      <c r="H23" s="236"/>
      <c r="I23" s="236"/>
      <c r="J23" s="236"/>
      <c r="K23" s="236"/>
      <c r="L23" s="236"/>
      <c r="M23" s="237" t="s">
        <v>1305</v>
      </c>
      <c r="N23" s="237"/>
      <c r="O23" s="237" t="s">
        <v>52</v>
      </c>
      <c r="P23" s="237"/>
      <c r="Q23" s="238" t="s">
        <v>69</v>
      </c>
      <c r="R23" s="238"/>
      <c r="S23" s="34" t="s">
        <v>779</v>
      </c>
      <c r="T23" s="34" t="s">
        <v>779</v>
      </c>
      <c r="U23" s="34" t="s">
        <v>1304</v>
      </c>
      <c r="V23" s="34">
        <f>+IF(ISERR(U23/T23*100),"N/A",ROUND(U23/T23*100,2))</f>
        <v>92.6</v>
      </c>
      <c r="W23" s="35">
        <f>+IF(ISERR(U23/S23*100),"N/A",ROUND(U23/S23*100,2))</f>
        <v>92.6</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1302</v>
      </c>
      <c r="F27" s="40"/>
      <c r="G27" s="40"/>
      <c r="H27" s="41"/>
      <c r="I27" s="41"/>
      <c r="J27" s="41"/>
      <c r="K27" s="41"/>
      <c r="L27" s="41"/>
      <c r="M27" s="41"/>
      <c r="N27" s="41"/>
      <c r="O27" s="41"/>
      <c r="P27" s="42"/>
      <c r="Q27" s="42"/>
      <c r="R27" s="43" t="s">
        <v>1303</v>
      </c>
      <c r="S27" s="44" t="s">
        <v>11</v>
      </c>
      <c r="T27" s="42"/>
      <c r="U27" s="44" t="s">
        <v>1300</v>
      </c>
      <c r="V27" s="42"/>
      <c r="W27" s="45">
        <f>+IF(ISERR(U27/R27*100),"N/A",ROUND(U27/R27*100,2))</f>
        <v>56.18</v>
      </c>
    </row>
    <row r="28" spans="2:27" ht="26.25" customHeight="1" x14ac:dyDescent="0.2">
      <c r="B28" s="233" t="s">
        <v>74</v>
      </c>
      <c r="C28" s="234"/>
      <c r="D28" s="234"/>
      <c r="E28" s="46" t="s">
        <v>1302</v>
      </c>
      <c r="F28" s="46"/>
      <c r="G28" s="46"/>
      <c r="H28" s="47"/>
      <c r="I28" s="47"/>
      <c r="J28" s="47"/>
      <c r="K28" s="47"/>
      <c r="L28" s="47"/>
      <c r="M28" s="47"/>
      <c r="N28" s="47"/>
      <c r="O28" s="47"/>
      <c r="P28" s="48"/>
      <c r="Q28" s="48"/>
      <c r="R28" s="49" t="s">
        <v>1301</v>
      </c>
      <c r="S28" s="50" t="s">
        <v>1301</v>
      </c>
      <c r="T28" s="51">
        <f>+IF(ISERR(S28/R28*100),"N/A",ROUND(S28/R28*100,2))</f>
        <v>100</v>
      </c>
      <c r="U28" s="50" t="s">
        <v>1300</v>
      </c>
      <c r="V28" s="51">
        <f>+IF(ISERR(U28/S28*100),"N/A",ROUND(U28/S28*100,2))</f>
        <v>97.85</v>
      </c>
      <c r="W28" s="52">
        <f>+IF(ISERR(U28/R28*100),"N/A",ROUND(U28/R28*100,2))</f>
        <v>97.85</v>
      </c>
    </row>
    <row r="29" spans="2:27" ht="23.25" customHeight="1" thickBot="1" x14ac:dyDescent="0.25">
      <c r="B29" s="231" t="s">
        <v>70</v>
      </c>
      <c r="C29" s="232"/>
      <c r="D29" s="232"/>
      <c r="E29" s="40" t="s">
        <v>1298</v>
      </c>
      <c r="F29" s="40"/>
      <c r="G29" s="40"/>
      <c r="H29" s="41"/>
      <c r="I29" s="41"/>
      <c r="J29" s="41"/>
      <c r="K29" s="41"/>
      <c r="L29" s="41"/>
      <c r="M29" s="41"/>
      <c r="N29" s="41"/>
      <c r="O29" s="41"/>
      <c r="P29" s="42"/>
      <c r="Q29" s="42"/>
      <c r="R29" s="43" t="s">
        <v>1299</v>
      </c>
      <c r="S29" s="44" t="s">
        <v>11</v>
      </c>
      <c r="T29" s="42"/>
      <c r="U29" s="44" t="s">
        <v>1297</v>
      </c>
      <c r="V29" s="42"/>
      <c r="W29" s="45">
        <f>+IF(ISERR(U29/R29*100),"N/A",ROUND(U29/R29*100,2))</f>
        <v>149.96</v>
      </c>
    </row>
    <row r="30" spans="2:27" ht="26.25" customHeight="1" thickBot="1" x14ac:dyDescent="0.25">
      <c r="B30" s="233" t="s">
        <v>74</v>
      </c>
      <c r="C30" s="234"/>
      <c r="D30" s="234"/>
      <c r="E30" s="46" t="s">
        <v>1298</v>
      </c>
      <c r="F30" s="46"/>
      <c r="G30" s="46"/>
      <c r="H30" s="47"/>
      <c r="I30" s="47"/>
      <c r="J30" s="47"/>
      <c r="K30" s="47"/>
      <c r="L30" s="47"/>
      <c r="M30" s="47"/>
      <c r="N30" s="47"/>
      <c r="O30" s="47"/>
      <c r="P30" s="48"/>
      <c r="Q30" s="48"/>
      <c r="R30" s="49" t="s">
        <v>1297</v>
      </c>
      <c r="S30" s="50" t="s">
        <v>1297</v>
      </c>
      <c r="T30" s="51">
        <f>+IF(ISERR(S30/R30*100),"N/A",ROUND(S30/R30*100,2))</f>
        <v>100</v>
      </c>
      <c r="U30" s="50" t="s">
        <v>1297</v>
      </c>
      <c r="V30" s="51">
        <f>+IF(ISERR(U30/S30*100),"N/A",ROUND(U30/S30*100,2))</f>
        <v>100</v>
      </c>
      <c r="W30" s="52">
        <f>+IF(ISERR(U30/R30*100),"N/A",ROUND(U30/R30*100,2))</f>
        <v>100</v>
      </c>
    </row>
    <row r="31" spans="2:27" ht="22.5" customHeight="1" thickTop="1" thickBot="1" x14ac:dyDescent="0.25">
      <c r="B31" s="11" t="s">
        <v>80</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13" t="s">
        <v>1296</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02"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1295</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56.75" customHeight="1" thickBot="1" x14ac:dyDescent="0.25">
      <c r="B35" s="216"/>
      <c r="C35" s="217"/>
      <c r="D35" s="217"/>
      <c r="E35" s="217"/>
      <c r="F35" s="217"/>
      <c r="G35" s="217"/>
      <c r="H35" s="217"/>
      <c r="I35" s="217"/>
      <c r="J35" s="217"/>
      <c r="K35" s="217"/>
      <c r="L35" s="217"/>
      <c r="M35" s="217"/>
      <c r="N35" s="217"/>
      <c r="O35" s="217"/>
      <c r="P35" s="217"/>
      <c r="Q35" s="217"/>
      <c r="R35" s="217"/>
      <c r="S35" s="217"/>
      <c r="T35" s="217"/>
      <c r="U35" s="217"/>
      <c r="V35" s="217"/>
      <c r="W35" s="218"/>
    </row>
    <row r="36" spans="2:23" ht="37.5" customHeight="1" thickTop="1" x14ac:dyDescent="0.2">
      <c r="B36" s="213" t="s">
        <v>1294</v>
      </c>
      <c r="C36" s="214"/>
      <c r="D36" s="214"/>
      <c r="E36" s="214"/>
      <c r="F36" s="214"/>
      <c r="G36" s="214"/>
      <c r="H36" s="214"/>
      <c r="I36" s="214"/>
      <c r="J36" s="214"/>
      <c r="K36" s="214"/>
      <c r="L36" s="214"/>
      <c r="M36" s="214"/>
      <c r="N36" s="214"/>
      <c r="O36" s="214"/>
      <c r="P36" s="214"/>
      <c r="Q36" s="214"/>
      <c r="R36" s="214"/>
      <c r="S36" s="214"/>
      <c r="T36" s="214"/>
      <c r="U36" s="214"/>
      <c r="V36" s="214"/>
      <c r="W36" s="215"/>
    </row>
    <row r="37" spans="2:23" ht="50.25" customHeight="1" thickBot="1" x14ac:dyDescent="0.25">
      <c r="B37" s="219"/>
      <c r="C37" s="220"/>
      <c r="D37" s="220"/>
      <c r="E37" s="220"/>
      <c r="F37" s="220"/>
      <c r="G37" s="220"/>
      <c r="H37" s="220"/>
      <c r="I37" s="220"/>
      <c r="J37" s="220"/>
      <c r="K37" s="220"/>
      <c r="L37" s="220"/>
      <c r="M37" s="220"/>
      <c r="N37" s="220"/>
      <c r="O37" s="220"/>
      <c r="P37" s="220"/>
      <c r="Q37" s="220"/>
      <c r="R37" s="220"/>
      <c r="S37" s="220"/>
      <c r="T37" s="220"/>
      <c r="U37" s="220"/>
      <c r="V37" s="220"/>
      <c r="W37" s="221"/>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1263</v>
      </c>
      <c r="D4" s="266" t="s">
        <v>1262</v>
      </c>
      <c r="E4" s="266"/>
      <c r="F4" s="266"/>
      <c r="G4" s="266"/>
      <c r="H4" s="267"/>
      <c r="I4" s="18"/>
      <c r="J4" s="268" t="s">
        <v>6</v>
      </c>
      <c r="K4" s="266"/>
      <c r="L4" s="17" t="s">
        <v>1337</v>
      </c>
      <c r="M4" s="269" t="s">
        <v>1336</v>
      </c>
      <c r="N4" s="269"/>
      <c r="O4" s="269"/>
      <c r="P4" s="269"/>
      <c r="Q4" s="270"/>
      <c r="R4" s="19"/>
      <c r="S4" s="271" t="s">
        <v>9</v>
      </c>
      <c r="T4" s="272"/>
      <c r="U4" s="272"/>
      <c r="V4" s="259" t="s">
        <v>1324</v>
      </c>
      <c r="W4" s="260"/>
    </row>
    <row r="5" spans="1:29" ht="15.75" customHeight="1" thickTop="1" x14ac:dyDescent="0.2">
      <c r="B5" s="106" t="s">
        <v>11</v>
      </c>
      <c r="C5" s="257" t="s">
        <v>11</v>
      </c>
      <c r="D5" s="257"/>
      <c r="E5" s="257"/>
      <c r="F5" s="257"/>
      <c r="G5" s="257"/>
      <c r="H5" s="257"/>
      <c r="I5" s="257"/>
      <c r="J5" s="257"/>
      <c r="K5" s="257"/>
      <c r="L5" s="257"/>
      <c r="M5" s="257"/>
      <c r="N5" s="257"/>
      <c r="O5" s="257"/>
      <c r="P5" s="257"/>
      <c r="Q5" s="257"/>
      <c r="R5" s="257"/>
      <c r="S5" s="257"/>
      <c r="T5" s="257"/>
      <c r="U5" s="257"/>
      <c r="V5" s="257"/>
      <c r="W5" s="280"/>
    </row>
    <row r="6" spans="1:29" ht="30" customHeight="1" thickBot="1" x14ac:dyDescent="0.25">
      <c r="B6" s="106" t="s">
        <v>12</v>
      </c>
      <c r="C6" s="21" t="s">
        <v>1328</v>
      </c>
      <c r="D6" s="255" t="s">
        <v>1335</v>
      </c>
      <c r="E6" s="255"/>
      <c r="F6" s="255"/>
      <c r="G6" s="255"/>
      <c r="H6" s="255"/>
      <c r="I6" s="93"/>
      <c r="J6" s="273" t="s">
        <v>15</v>
      </c>
      <c r="K6" s="273"/>
      <c r="L6" s="273" t="s">
        <v>16</v>
      </c>
      <c r="M6" s="273"/>
      <c r="N6" s="280" t="s">
        <v>11</v>
      </c>
      <c r="O6" s="280"/>
      <c r="P6" s="280"/>
      <c r="Q6" s="280"/>
      <c r="R6" s="280"/>
      <c r="S6" s="280"/>
      <c r="T6" s="280"/>
      <c r="U6" s="280"/>
      <c r="V6" s="280"/>
      <c r="W6" s="280"/>
    </row>
    <row r="7" spans="1:29" ht="30" customHeight="1" thickBot="1" x14ac:dyDescent="0.25">
      <c r="B7" s="107"/>
      <c r="C7" s="21" t="s">
        <v>11</v>
      </c>
      <c r="D7" s="257" t="s">
        <v>11</v>
      </c>
      <c r="E7" s="257"/>
      <c r="F7" s="257"/>
      <c r="G7" s="257"/>
      <c r="H7" s="257"/>
      <c r="I7" s="93"/>
      <c r="J7" s="24" t="s">
        <v>19</v>
      </c>
      <c r="K7" s="24" t="s">
        <v>20</v>
      </c>
      <c r="L7" s="24" t="s">
        <v>19</v>
      </c>
      <c r="M7" s="24" t="s">
        <v>20</v>
      </c>
      <c r="N7" s="25"/>
      <c r="O7" s="280" t="s">
        <v>11</v>
      </c>
      <c r="P7" s="280"/>
      <c r="Q7" s="280"/>
      <c r="R7" s="280"/>
      <c r="S7" s="280"/>
      <c r="T7" s="280"/>
      <c r="U7" s="280"/>
      <c r="V7" s="280"/>
      <c r="W7" s="280"/>
    </row>
    <row r="8" spans="1:29" ht="30" customHeight="1" thickBot="1" x14ac:dyDescent="0.25">
      <c r="B8" s="107"/>
      <c r="C8" s="21" t="s">
        <v>11</v>
      </c>
      <c r="D8" s="257" t="s">
        <v>11</v>
      </c>
      <c r="E8" s="257"/>
      <c r="F8" s="257"/>
      <c r="G8" s="257"/>
      <c r="H8" s="257"/>
      <c r="I8" s="93"/>
      <c r="J8" s="26" t="s">
        <v>103</v>
      </c>
      <c r="K8" s="26" t="s">
        <v>103</v>
      </c>
      <c r="L8" s="26" t="s">
        <v>103</v>
      </c>
      <c r="M8" s="26" t="s">
        <v>103</v>
      </c>
      <c r="N8" s="25"/>
      <c r="O8" s="93"/>
      <c r="P8" s="280" t="s">
        <v>11</v>
      </c>
      <c r="Q8" s="280"/>
      <c r="R8" s="280"/>
      <c r="S8" s="280"/>
      <c r="T8" s="280"/>
      <c r="U8" s="280"/>
      <c r="V8" s="280"/>
      <c r="W8" s="280"/>
    </row>
    <row r="9" spans="1:29" ht="25.5" customHeight="1" thickBot="1" x14ac:dyDescent="0.25">
      <c r="B9" s="107"/>
      <c r="C9" s="257" t="s">
        <v>11</v>
      </c>
      <c r="D9" s="257"/>
      <c r="E9" s="257"/>
      <c r="F9" s="257"/>
      <c r="G9" s="257"/>
      <c r="H9" s="257"/>
      <c r="I9" s="257"/>
      <c r="J9" s="257"/>
      <c r="K9" s="257"/>
      <c r="L9" s="257"/>
      <c r="M9" s="257"/>
      <c r="N9" s="257"/>
      <c r="O9" s="257"/>
      <c r="P9" s="257"/>
      <c r="Q9" s="257"/>
      <c r="R9" s="257"/>
      <c r="S9" s="257"/>
      <c r="T9" s="257"/>
      <c r="U9" s="257"/>
      <c r="V9" s="257"/>
      <c r="W9" s="280"/>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81" t="s">
        <v>28</v>
      </c>
      <c r="C13" s="262"/>
      <c r="D13" s="262"/>
      <c r="E13" s="262"/>
      <c r="F13" s="262"/>
      <c r="G13" s="262"/>
      <c r="H13" s="262"/>
      <c r="I13" s="262"/>
      <c r="J13" s="28"/>
      <c r="K13" s="262" t="s">
        <v>29</v>
      </c>
      <c r="L13" s="262"/>
      <c r="M13" s="262"/>
      <c r="N13" s="262"/>
      <c r="O13" s="262"/>
      <c r="P13" s="262"/>
      <c r="Q13" s="262"/>
      <c r="R13" s="29"/>
      <c r="S13" s="262" t="s">
        <v>30</v>
      </c>
      <c r="T13" s="262"/>
      <c r="U13" s="262"/>
      <c r="V13" s="262"/>
      <c r="W13" s="282"/>
    </row>
    <row r="14" spans="1:29" ht="69" customHeight="1" x14ac:dyDescent="0.2">
      <c r="B14" s="106" t="s">
        <v>31</v>
      </c>
      <c r="C14" s="255" t="s">
        <v>11</v>
      </c>
      <c r="D14" s="255"/>
      <c r="E14" s="255"/>
      <c r="F14" s="255"/>
      <c r="G14" s="255"/>
      <c r="H14" s="255"/>
      <c r="I14" s="255"/>
      <c r="J14" s="30"/>
      <c r="K14" s="30" t="s">
        <v>32</v>
      </c>
      <c r="L14" s="255" t="s">
        <v>11</v>
      </c>
      <c r="M14" s="255"/>
      <c r="N14" s="255"/>
      <c r="O14" s="255"/>
      <c r="P14" s="255"/>
      <c r="Q14" s="255"/>
      <c r="R14" s="93"/>
      <c r="S14" s="30" t="s">
        <v>33</v>
      </c>
      <c r="T14" s="283" t="s">
        <v>1334</v>
      </c>
      <c r="U14" s="283"/>
      <c r="V14" s="283"/>
      <c r="W14" s="283"/>
    </row>
    <row r="15" spans="1:29" ht="86.25" customHeight="1" x14ac:dyDescent="0.2">
      <c r="B15" s="106" t="s">
        <v>35</v>
      </c>
      <c r="C15" s="255" t="s">
        <v>11</v>
      </c>
      <c r="D15" s="255"/>
      <c r="E15" s="255"/>
      <c r="F15" s="255"/>
      <c r="G15" s="255"/>
      <c r="H15" s="255"/>
      <c r="I15" s="255"/>
      <c r="J15" s="30"/>
      <c r="K15" s="30" t="s">
        <v>35</v>
      </c>
      <c r="L15" s="255" t="s">
        <v>11</v>
      </c>
      <c r="M15" s="255"/>
      <c r="N15" s="255"/>
      <c r="O15" s="255"/>
      <c r="P15" s="255"/>
      <c r="Q15" s="255"/>
      <c r="R15" s="93"/>
      <c r="S15" s="30" t="s">
        <v>36</v>
      </c>
      <c r="T15" s="283" t="s">
        <v>11</v>
      </c>
      <c r="U15" s="283"/>
      <c r="V15" s="283"/>
      <c r="W15" s="283"/>
    </row>
    <row r="16" spans="1:29" ht="25.5" customHeight="1" thickBot="1" x14ac:dyDescent="0.25">
      <c r="B16" s="105" t="s">
        <v>37</v>
      </c>
      <c r="C16" s="239" t="s">
        <v>11</v>
      </c>
      <c r="D16" s="239"/>
      <c r="E16" s="239"/>
      <c r="F16" s="239"/>
      <c r="G16" s="239"/>
      <c r="H16" s="239"/>
      <c r="I16" s="239"/>
      <c r="J16" s="239"/>
      <c r="K16" s="239"/>
      <c r="L16" s="239"/>
      <c r="M16" s="239"/>
      <c r="N16" s="239"/>
      <c r="O16" s="239"/>
      <c r="P16" s="239"/>
      <c r="Q16" s="239"/>
      <c r="R16" s="239"/>
      <c r="S16" s="239"/>
      <c r="T16" s="239"/>
      <c r="U16" s="239"/>
      <c r="V16" s="239"/>
      <c r="W16" s="284"/>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85" t="s">
        <v>39</v>
      </c>
      <c r="C18" s="242"/>
      <c r="D18" s="242"/>
      <c r="E18" s="242"/>
      <c r="F18" s="242"/>
      <c r="G18" s="242"/>
      <c r="H18" s="242"/>
      <c r="I18" s="242"/>
      <c r="J18" s="242"/>
      <c r="K18" s="242"/>
      <c r="L18" s="242"/>
      <c r="M18" s="242"/>
      <c r="N18" s="242"/>
      <c r="O18" s="242"/>
      <c r="P18" s="242"/>
      <c r="Q18" s="242"/>
      <c r="R18" s="242"/>
      <c r="S18" s="242"/>
      <c r="T18" s="243"/>
      <c r="U18" s="229" t="s">
        <v>40</v>
      </c>
      <c r="V18" s="228"/>
      <c r="W18" s="286"/>
    </row>
    <row r="19" spans="2:27" ht="14.25" customHeight="1" x14ac:dyDescent="0.2">
      <c r="B19" s="293"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90" t="s">
        <v>49</v>
      </c>
    </row>
    <row r="20" spans="2:27" ht="27" customHeight="1" thickBot="1" x14ac:dyDescent="0.25">
      <c r="B20" s="294"/>
      <c r="C20" s="289"/>
      <c r="D20" s="289"/>
      <c r="E20" s="289"/>
      <c r="F20" s="289"/>
      <c r="G20" s="289"/>
      <c r="H20" s="289"/>
      <c r="I20" s="289"/>
      <c r="J20" s="289"/>
      <c r="K20" s="289"/>
      <c r="L20" s="289"/>
      <c r="M20" s="289"/>
      <c r="N20" s="289"/>
      <c r="O20" s="289"/>
      <c r="P20" s="289"/>
      <c r="Q20" s="289"/>
      <c r="R20" s="289"/>
      <c r="S20" s="289"/>
      <c r="T20" s="287"/>
      <c r="U20" s="288"/>
      <c r="V20" s="289"/>
      <c r="W20" s="291"/>
      <c r="Z20" s="33" t="s">
        <v>11</v>
      </c>
      <c r="AA20" s="33" t="s">
        <v>50</v>
      </c>
    </row>
    <row r="21" spans="2:27" ht="56.25" customHeight="1" x14ac:dyDescent="0.2">
      <c r="B21" s="292" t="s">
        <v>1333</v>
      </c>
      <c r="C21" s="236"/>
      <c r="D21" s="236"/>
      <c r="E21" s="236"/>
      <c r="F21" s="236"/>
      <c r="G21" s="236"/>
      <c r="H21" s="236"/>
      <c r="I21" s="236"/>
      <c r="J21" s="236"/>
      <c r="K21" s="236"/>
      <c r="L21" s="236"/>
      <c r="M21" s="237" t="s">
        <v>1328</v>
      </c>
      <c r="N21" s="237"/>
      <c r="O21" s="237" t="s">
        <v>52</v>
      </c>
      <c r="P21" s="237"/>
      <c r="Q21" s="238" t="s">
        <v>53</v>
      </c>
      <c r="R21" s="238"/>
      <c r="S21" s="34" t="s">
        <v>1332</v>
      </c>
      <c r="T21" s="34" t="s">
        <v>1331</v>
      </c>
      <c r="U21" s="34" t="s">
        <v>1330</v>
      </c>
      <c r="V21" s="34">
        <f>+IF(ISERR(U21/T21*100),"N/A",ROUND(U21/T21*100,2))</f>
        <v>100.48</v>
      </c>
      <c r="W21" s="104">
        <f>+IF(ISERR(U21/S21*100),"N/A",ROUND(U21/S21*100,2))</f>
        <v>0.21</v>
      </c>
    </row>
    <row r="22" spans="2:27" ht="56.25" customHeight="1" thickBot="1" x14ac:dyDescent="0.25">
      <c r="B22" s="292" t="s">
        <v>1329</v>
      </c>
      <c r="C22" s="236"/>
      <c r="D22" s="236"/>
      <c r="E22" s="236"/>
      <c r="F22" s="236"/>
      <c r="G22" s="236"/>
      <c r="H22" s="236"/>
      <c r="I22" s="236"/>
      <c r="J22" s="236"/>
      <c r="K22" s="236"/>
      <c r="L22" s="236"/>
      <c r="M22" s="237" t="s">
        <v>1328</v>
      </c>
      <c r="N22" s="237"/>
      <c r="O22" s="237" t="s">
        <v>52</v>
      </c>
      <c r="P22" s="237"/>
      <c r="Q22" s="238" t="s">
        <v>53</v>
      </c>
      <c r="R22" s="238"/>
      <c r="S22" s="34" t="s">
        <v>1327</v>
      </c>
      <c r="T22" s="34" t="s">
        <v>1326</v>
      </c>
      <c r="U22" s="34" t="s">
        <v>1325</v>
      </c>
      <c r="V22" s="34">
        <f>+IF(ISERR(U22/T22*100),"N/A",ROUND(U22/T22*100,2))</f>
        <v>127.49</v>
      </c>
      <c r="W22" s="104">
        <f>+IF(ISERR(U22/S22*100),"N/A",ROUND(U22/S22*100,2))</f>
        <v>0.27</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95" t="s">
        <v>2346</v>
      </c>
      <c r="C24" s="223"/>
      <c r="D24" s="223"/>
      <c r="E24" s="223"/>
      <c r="F24" s="223"/>
      <c r="G24" s="223"/>
      <c r="H24" s="223"/>
      <c r="I24" s="223"/>
      <c r="J24" s="223"/>
      <c r="K24" s="223"/>
      <c r="L24" s="223"/>
      <c r="M24" s="223"/>
      <c r="N24" s="223"/>
      <c r="O24" s="223"/>
      <c r="P24" s="223"/>
      <c r="Q24" s="224"/>
      <c r="R24" s="37" t="s">
        <v>45</v>
      </c>
      <c r="S24" s="228" t="s">
        <v>46</v>
      </c>
      <c r="T24" s="228"/>
      <c r="U24" s="91" t="s">
        <v>65</v>
      </c>
      <c r="V24" s="229" t="s">
        <v>66</v>
      </c>
      <c r="W24" s="286"/>
    </row>
    <row r="25" spans="2:27" ht="30.75" customHeight="1" thickBot="1" x14ac:dyDescent="0.25">
      <c r="B25" s="296"/>
      <c r="C25" s="297"/>
      <c r="D25" s="297"/>
      <c r="E25" s="297"/>
      <c r="F25" s="297"/>
      <c r="G25" s="297"/>
      <c r="H25" s="297"/>
      <c r="I25" s="297"/>
      <c r="J25" s="297"/>
      <c r="K25" s="297"/>
      <c r="L25" s="297"/>
      <c r="M25" s="297"/>
      <c r="N25" s="297"/>
      <c r="O25" s="297"/>
      <c r="P25" s="297"/>
      <c r="Q25" s="298"/>
      <c r="R25" s="103" t="s">
        <v>67</v>
      </c>
      <c r="S25" s="103" t="s">
        <v>67</v>
      </c>
      <c r="T25" s="103" t="s">
        <v>52</v>
      </c>
      <c r="U25" s="103" t="s">
        <v>67</v>
      </c>
      <c r="V25" s="103" t="s">
        <v>68</v>
      </c>
      <c r="W25" s="102" t="s">
        <v>69</v>
      </c>
      <c r="Y25" s="36"/>
    </row>
    <row r="26" spans="2:27" ht="23.25" customHeight="1" thickBot="1" x14ac:dyDescent="0.25">
      <c r="B26" s="306" t="s">
        <v>70</v>
      </c>
      <c r="C26" s="232"/>
      <c r="D26" s="232"/>
      <c r="E26" s="92" t="s">
        <v>1323</v>
      </c>
      <c r="F26" s="92"/>
      <c r="G26" s="92"/>
      <c r="H26" s="41"/>
      <c r="I26" s="41"/>
      <c r="J26" s="41"/>
      <c r="K26" s="41"/>
      <c r="L26" s="41"/>
      <c r="M26" s="41"/>
      <c r="N26" s="41"/>
      <c r="O26" s="41"/>
      <c r="P26" s="42"/>
      <c r="Q26" s="42"/>
      <c r="R26" s="43" t="s">
        <v>1324</v>
      </c>
      <c r="S26" s="44" t="s">
        <v>11</v>
      </c>
      <c r="T26" s="42"/>
      <c r="U26" s="44" t="s">
        <v>2388</v>
      </c>
      <c r="V26" s="42"/>
      <c r="W26" s="101">
        <f>+IF(ISERR(U26/R26*100),"N/A",ROUND(U26/R26*100,2))</f>
        <v>112.12</v>
      </c>
    </row>
    <row r="27" spans="2:27" ht="26.25" customHeight="1" thickBot="1" x14ac:dyDescent="0.25">
      <c r="B27" s="307" t="s">
        <v>74</v>
      </c>
      <c r="C27" s="308"/>
      <c r="D27" s="308"/>
      <c r="E27" s="100" t="s">
        <v>1323</v>
      </c>
      <c r="F27" s="100"/>
      <c r="G27" s="100"/>
      <c r="H27" s="99"/>
      <c r="I27" s="99"/>
      <c r="J27" s="99"/>
      <c r="K27" s="99"/>
      <c r="L27" s="99"/>
      <c r="M27" s="99"/>
      <c r="N27" s="99"/>
      <c r="O27" s="99"/>
      <c r="P27" s="98"/>
      <c r="Q27" s="98"/>
      <c r="R27" s="97" t="s">
        <v>2389</v>
      </c>
      <c r="S27" s="96" t="s">
        <v>2388</v>
      </c>
      <c r="T27" s="95">
        <f>+IF(ISERR(S27/R27*100),"N/A",ROUND(S27/R27*100,2))</f>
        <v>100</v>
      </c>
      <c r="U27" s="96" t="s">
        <v>2388</v>
      </c>
      <c r="V27" s="95">
        <f>+IF(ISERR(U27/S27*100),"N/A",ROUND(U27/S27*100,2))</f>
        <v>100</v>
      </c>
      <c r="W27" s="94">
        <f>+IF(ISERR(U27/R27*100),"N/A",ROUND(U27/R27*100,2))</f>
        <v>100</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99" t="s">
        <v>1322</v>
      </c>
      <c r="C29" s="214"/>
      <c r="D29" s="214"/>
      <c r="E29" s="214"/>
      <c r="F29" s="214"/>
      <c r="G29" s="214"/>
      <c r="H29" s="214"/>
      <c r="I29" s="214"/>
      <c r="J29" s="214"/>
      <c r="K29" s="214"/>
      <c r="L29" s="214"/>
      <c r="M29" s="214"/>
      <c r="N29" s="214"/>
      <c r="O29" s="214"/>
      <c r="P29" s="214"/>
      <c r="Q29" s="214"/>
      <c r="R29" s="214"/>
      <c r="S29" s="214"/>
      <c r="T29" s="214"/>
      <c r="U29" s="214"/>
      <c r="V29" s="214"/>
      <c r="W29" s="300"/>
    </row>
    <row r="30" spans="2:27" ht="51" customHeight="1" thickBot="1" x14ac:dyDescent="0.25">
      <c r="B30" s="301"/>
      <c r="C30" s="217"/>
      <c r="D30" s="217"/>
      <c r="E30" s="217"/>
      <c r="F30" s="217"/>
      <c r="G30" s="217"/>
      <c r="H30" s="217"/>
      <c r="I30" s="217"/>
      <c r="J30" s="217"/>
      <c r="K30" s="217"/>
      <c r="L30" s="217"/>
      <c r="M30" s="217"/>
      <c r="N30" s="217"/>
      <c r="O30" s="217"/>
      <c r="P30" s="217"/>
      <c r="Q30" s="217"/>
      <c r="R30" s="217"/>
      <c r="S30" s="217"/>
      <c r="T30" s="217"/>
      <c r="U30" s="217"/>
      <c r="V30" s="217"/>
      <c r="W30" s="302"/>
    </row>
    <row r="31" spans="2:27" ht="37.5" customHeight="1" thickTop="1" x14ac:dyDescent="0.2">
      <c r="B31" s="299" t="s">
        <v>1321</v>
      </c>
      <c r="C31" s="214"/>
      <c r="D31" s="214"/>
      <c r="E31" s="214"/>
      <c r="F31" s="214"/>
      <c r="G31" s="214"/>
      <c r="H31" s="214"/>
      <c r="I31" s="214"/>
      <c r="J31" s="214"/>
      <c r="K31" s="214"/>
      <c r="L31" s="214"/>
      <c r="M31" s="214"/>
      <c r="N31" s="214"/>
      <c r="O31" s="214"/>
      <c r="P31" s="214"/>
      <c r="Q31" s="214"/>
      <c r="R31" s="214"/>
      <c r="S31" s="214"/>
      <c r="T31" s="214"/>
      <c r="U31" s="214"/>
      <c r="V31" s="214"/>
      <c r="W31" s="300"/>
    </row>
    <row r="32" spans="2:27" ht="15" customHeight="1" thickBot="1" x14ac:dyDescent="0.25">
      <c r="B32" s="301"/>
      <c r="C32" s="217"/>
      <c r="D32" s="217"/>
      <c r="E32" s="217"/>
      <c r="F32" s="217"/>
      <c r="G32" s="217"/>
      <c r="H32" s="217"/>
      <c r="I32" s="217"/>
      <c r="J32" s="217"/>
      <c r="K32" s="217"/>
      <c r="L32" s="217"/>
      <c r="M32" s="217"/>
      <c r="N32" s="217"/>
      <c r="O32" s="217"/>
      <c r="P32" s="217"/>
      <c r="Q32" s="217"/>
      <c r="R32" s="217"/>
      <c r="S32" s="217"/>
      <c r="T32" s="217"/>
      <c r="U32" s="217"/>
      <c r="V32" s="217"/>
      <c r="W32" s="302"/>
    </row>
    <row r="33" spans="2:23" ht="37.5" customHeight="1" thickTop="1" x14ac:dyDescent="0.2">
      <c r="B33" s="299" t="s">
        <v>1320</v>
      </c>
      <c r="C33" s="214"/>
      <c r="D33" s="214"/>
      <c r="E33" s="214"/>
      <c r="F33" s="214"/>
      <c r="G33" s="214"/>
      <c r="H33" s="214"/>
      <c r="I33" s="214"/>
      <c r="J33" s="214"/>
      <c r="K33" s="214"/>
      <c r="L33" s="214"/>
      <c r="M33" s="214"/>
      <c r="N33" s="214"/>
      <c r="O33" s="214"/>
      <c r="P33" s="214"/>
      <c r="Q33" s="214"/>
      <c r="R33" s="214"/>
      <c r="S33" s="214"/>
      <c r="T33" s="214"/>
      <c r="U33" s="214"/>
      <c r="V33" s="214"/>
      <c r="W33" s="300"/>
    </row>
    <row r="34" spans="2:23" ht="31.5" customHeight="1" thickBot="1" x14ac:dyDescent="0.25">
      <c r="B34" s="303"/>
      <c r="C34" s="304"/>
      <c r="D34" s="304"/>
      <c r="E34" s="304"/>
      <c r="F34" s="304"/>
      <c r="G34" s="304"/>
      <c r="H34" s="304"/>
      <c r="I34" s="304"/>
      <c r="J34" s="304"/>
      <c r="K34" s="304"/>
      <c r="L34" s="304"/>
      <c r="M34" s="304"/>
      <c r="N34" s="304"/>
      <c r="O34" s="304"/>
      <c r="P34" s="304"/>
      <c r="Q34" s="304"/>
      <c r="R34" s="304"/>
      <c r="S34" s="304"/>
      <c r="T34" s="304"/>
      <c r="U34" s="304"/>
      <c r="V34" s="304"/>
      <c r="W34" s="30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1352</v>
      </c>
      <c r="D4" s="266" t="s">
        <v>1351</v>
      </c>
      <c r="E4" s="266"/>
      <c r="F4" s="266"/>
      <c r="G4" s="266"/>
      <c r="H4" s="267"/>
      <c r="I4" s="18"/>
      <c r="J4" s="268" t="s">
        <v>6</v>
      </c>
      <c r="K4" s="266"/>
      <c r="L4" s="17" t="s">
        <v>1350</v>
      </c>
      <c r="M4" s="269" t="s">
        <v>1349</v>
      </c>
      <c r="N4" s="269"/>
      <c r="O4" s="269"/>
      <c r="P4" s="269"/>
      <c r="Q4" s="270"/>
      <c r="R4" s="19"/>
      <c r="S4" s="271" t="s">
        <v>9</v>
      </c>
      <c r="T4" s="272"/>
      <c r="U4" s="272"/>
      <c r="V4" s="259" t="s">
        <v>1348</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318</v>
      </c>
      <c r="D6" s="255" t="s">
        <v>1347</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1346</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1345</v>
      </c>
      <c r="C21" s="236"/>
      <c r="D21" s="236"/>
      <c r="E21" s="236"/>
      <c r="F21" s="236"/>
      <c r="G21" s="236"/>
      <c r="H21" s="236"/>
      <c r="I21" s="236"/>
      <c r="J21" s="236"/>
      <c r="K21" s="236"/>
      <c r="L21" s="236"/>
      <c r="M21" s="237" t="s">
        <v>318</v>
      </c>
      <c r="N21" s="237"/>
      <c r="O21" s="237" t="s">
        <v>52</v>
      </c>
      <c r="P21" s="237"/>
      <c r="Q21" s="238" t="s">
        <v>393</v>
      </c>
      <c r="R21" s="238"/>
      <c r="S21" s="34" t="s">
        <v>54</v>
      </c>
      <c r="T21" s="34" t="s">
        <v>54</v>
      </c>
      <c r="U21" s="34" t="s">
        <v>1344</v>
      </c>
      <c r="V21" s="34">
        <f>+IF(ISERR(U21/T21*100),"N/A",ROUND(U21/T21*100,2))</f>
        <v>115</v>
      </c>
      <c r="W21" s="35">
        <f>+IF(ISERR(U21/S21*100),"N/A",ROUND(U21/S21*100,2))</f>
        <v>115</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305</v>
      </c>
      <c r="F25" s="40"/>
      <c r="G25" s="40"/>
      <c r="H25" s="41"/>
      <c r="I25" s="41"/>
      <c r="J25" s="41"/>
      <c r="K25" s="41"/>
      <c r="L25" s="41"/>
      <c r="M25" s="41"/>
      <c r="N25" s="41"/>
      <c r="O25" s="41"/>
      <c r="P25" s="42"/>
      <c r="Q25" s="42"/>
      <c r="R25" s="43" t="s">
        <v>1343</v>
      </c>
      <c r="S25" s="44" t="s">
        <v>11</v>
      </c>
      <c r="T25" s="42"/>
      <c r="U25" s="44" t="s">
        <v>1341</v>
      </c>
      <c r="V25" s="42"/>
      <c r="W25" s="45">
        <f>+IF(ISERR(U25/R25*100),"N/A",ROUND(U25/R25*100,2))</f>
        <v>175.76</v>
      </c>
    </row>
    <row r="26" spans="2:27" ht="26.25" customHeight="1" thickBot="1" x14ac:dyDescent="0.25">
      <c r="B26" s="233" t="s">
        <v>74</v>
      </c>
      <c r="C26" s="234"/>
      <c r="D26" s="234"/>
      <c r="E26" s="46" t="s">
        <v>305</v>
      </c>
      <c r="F26" s="46"/>
      <c r="G26" s="46"/>
      <c r="H26" s="47"/>
      <c r="I26" s="47"/>
      <c r="J26" s="47"/>
      <c r="K26" s="47"/>
      <c r="L26" s="47"/>
      <c r="M26" s="47"/>
      <c r="N26" s="47"/>
      <c r="O26" s="47"/>
      <c r="P26" s="48"/>
      <c r="Q26" s="48"/>
      <c r="R26" s="49" t="s">
        <v>1342</v>
      </c>
      <c r="S26" s="50" t="s">
        <v>1342</v>
      </c>
      <c r="T26" s="51">
        <f>+IF(ISERR(S26/R26*100),"N/A",ROUND(S26/R26*100,2))</f>
        <v>100</v>
      </c>
      <c r="U26" s="50" t="s">
        <v>1341</v>
      </c>
      <c r="V26" s="51">
        <f>+IF(ISERR(U26/S26*100),"N/A",ROUND(U26/S26*100,2))</f>
        <v>97.48</v>
      </c>
      <c r="W26" s="52">
        <f>+IF(ISERR(U26/R26*100),"N/A",ROUND(U26/R26*100,2))</f>
        <v>97.48</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1340</v>
      </c>
      <c r="C28" s="214"/>
      <c r="D28" s="214"/>
      <c r="E28" s="214"/>
      <c r="F28" s="214"/>
      <c r="G28" s="214"/>
      <c r="H28" s="214"/>
      <c r="I28" s="214"/>
      <c r="J28" s="214"/>
      <c r="K28" s="214"/>
      <c r="L28" s="214"/>
      <c r="M28" s="214"/>
      <c r="N28" s="214"/>
      <c r="O28" s="214"/>
      <c r="P28" s="214"/>
      <c r="Q28" s="214"/>
      <c r="R28" s="214"/>
      <c r="S28" s="214"/>
      <c r="T28" s="214"/>
      <c r="U28" s="214"/>
      <c r="V28" s="214"/>
      <c r="W28" s="215"/>
    </row>
    <row r="29" spans="2:27" ht="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1339</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1338</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111</v>
      </c>
      <c r="D4" s="266" t="s">
        <v>110</v>
      </c>
      <c r="E4" s="266"/>
      <c r="F4" s="266"/>
      <c r="G4" s="266"/>
      <c r="H4" s="267"/>
      <c r="I4" s="18"/>
      <c r="J4" s="268" t="s">
        <v>6</v>
      </c>
      <c r="K4" s="266"/>
      <c r="L4" s="17" t="s">
        <v>127</v>
      </c>
      <c r="M4" s="269" t="s">
        <v>126</v>
      </c>
      <c r="N4" s="269"/>
      <c r="O4" s="269"/>
      <c r="P4" s="269"/>
      <c r="Q4" s="270"/>
      <c r="R4" s="19"/>
      <c r="S4" s="271" t="s">
        <v>9</v>
      </c>
      <c r="T4" s="272"/>
      <c r="U4" s="272"/>
      <c r="V4" s="259" t="s">
        <v>125</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118</v>
      </c>
      <c r="D6" s="255" t="s">
        <v>124</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123</v>
      </c>
      <c r="K8" s="26" t="s">
        <v>122</v>
      </c>
      <c r="L8" s="26" t="s">
        <v>123</v>
      </c>
      <c r="M8" s="26" t="s">
        <v>122</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66.5" customHeight="1" thickTop="1" thickBot="1" x14ac:dyDescent="0.25">
      <c r="B10" s="27" t="s">
        <v>25</v>
      </c>
      <c r="C10" s="259" t="s">
        <v>121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120</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119</v>
      </c>
      <c r="C21" s="236"/>
      <c r="D21" s="236"/>
      <c r="E21" s="236"/>
      <c r="F21" s="236"/>
      <c r="G21" s="236"/>
      <c r="H21" s="236"/>
      <c r="I21" s="236"/>
      <c r="J21" s="236"/>
      <c r="K21" s="236"/>
      <c r="L21" s="236"/>
      <c r="M21" s="237" t="s">
        <v>118</v>
      </c>
      <c r="N21" s="237"/>
      <c r="O21" s="237" t="s">
        <v>52</v>
      </c>
      <c r="P21" s="237"/>
      <c r="Q21" s="238" t="s">
        <v>53</v>
      </c>
      <c r="R21" s="238"/>
      <c r="S21" s="34" t="s">
        <v>54</v>
      </c>
      <c r="T21" s="34" t="s">
        <v>54</v>
      </c>
      <c r="U21" s="34" t="s">
        <v>54</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116</v>
      </c>
      <c r="F25" s="40"/>
      <c r="G25" s="40"/>
      <c r="H25" s="41"/>
      <c r="I25" s="41"/>
      <c r="J25" s="41"/>
      <c r="K25" s="41"/>
      <c r="L25" s="41"/>
      <c r="M25" s="41"/>
      <c r="N25" s="41"/>
      <c r="O25" s="41"/>
      <c r="P25" s="42"/>
      <c r="Q25" s="42"/>
      <c r="R25" s="43" t="s">
        <v>117</v>
      </c>
      <c r="S25" s="44" t="s">
        <v>11</v>
      </c>
      <c r="T25" s="42"/>
      <c r="U25" s="44" t="s">
        <v>115</v>
      </c>
      <c r="V25" s="42"/>
      <c r="W25" s="45">
        <f>+IF(ISERR(U25/R25*100),"N/A",ROUND(U25/R25*100,2))</f>
        <v>23.76</v>
      </c>
    </row>
    <row r="26" spans="2:27" ht="26.25" customHeight="1" thickBot="1" x14ac:dyDescent="0.25">
      <c r="B26" s="233" t="s">
        <v>74</v>
      </c>
      <c r="C26" s="234"/>
      <c r="D26" s="234"/>
      <c r="E26" s="46" t="s">
        <v>116</v>
      </c>
      <c r="F26" s="46"/>
      <c r="G26" s="46"/>
      <c r="H26" s="47"/>
      <c r="I26" s="47"/>
      <c r="J26" s="47"/>
      <c r="K26" s="47"/>
      <c r="L26" s="47"/>
      <c r="M26" s="47"/>
      <c r="N26" s="47"/>
      <c r="O26" s="47"/>
      <c r="P26" s="48"/>
      <c r="Q26" s="48"/>
      <c r="R26" s="49" t="s">
        <v>115</v>
      </c>
      <c r="S26" s="50" t="s">
        <v>115</v>
      </c>
      <c r="T26" s="51">
        <f>+IF(ISERR(S26/R26*100),"N/A",ROUND(S26/R26*100,2))</f>
        <v>100</v>
      </c>
      <c r="U26" s="50" t="s">
        <v>115</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114</v>
      </c>
      <c r="C28" s="214"/>
      <c r="D28" s="214"/>
      <c r="E28" s="214"/>
      <c r="F28" s="214"/>
      <c r="G28" s="214"/>
      <c r="H28" s="214"/>
      <c r="I28" s="214"/>
      <c r="J28" s="214"/>
      <c r="K28" s="214"/>
      <c r="L28" s="214"/>
      <c r="M28" s="214"/>
      <c r="N28" s="214"/>
      <c r="O28" s="214"/>
      <c r="P28" s="214"/>
      <c r="Q28" s="214"/>
      <c r="R28" s="214"/>
      <c r="S28" s="214"/>
      <c r="T28" s="214"/>
      <c r="U28" s="214"/>
      <c r="V28" s="214"/>
      <c r="W28" s="215"/>
    </row>
    <row r="29" spans="2:27" ht="27"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113</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112</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1352</v>
      </c>
      <c r="D4" s="266" t="s">
        <v>1351</v>
      </c>
      <c r="E4" s="266"/>
      <c r="F4" s="266"/>
      <c r="G4" s="266"/>
      <c r="H4" s="267"/>
      <c r="I4" s="18"/>
      <c r="J4" s="268" t="s">
        <v>6</v>
      </c>
      <c r="K4" s="266"/>
      <c r="L4" s="17" t="s">
        <v>1379</v>
      </c>
      <c r="M4" s="269" t="s">
        <v>1378</v>
      </c>
      <c r="N4" s="269"/>
      <c r="O4" s="269"/>
      <c r="P4" s="269"/>
      <c r="Q4" s="270"/>
      <c r="R4" s="19"/>
      <c r="S4" s="271" t="s">
        <v>9</v>
      </c>
      <c r="T4" s="272"/>
      <c r="U4" s="272"/>
      <c r="V4" s="259" t="s">
        <v>1377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1362</v>
      </c>
      <c r="D6" s="255" t="s">
        <v>1376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1375</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1374</v>
      </c>
      <c r="C21" s="236"/>
      <c r="D21" s="236"/>
      <c r="E21" s="236"/>
      <c r="F21" s="236"/>
      <c r="G21" s="236"/>
      <c r="H21" s="236"/>
      <c r="I21" s="236"/>
      <c r="J21" s="236"/>
      <c r="K21" s="236"/>
      <c r="L21" s="236"/>
      <c r="M21" s="237" t="s">
        <v>1362</v>
      </c>
      <c r="N21" s="237"/>
      <c r="O21" s="237" t="s">
        <v>52</v>
      </c>
      <c r="P21" s="237"/>
      <c r="Q21" s="238" t="s">
        <v>53</v>
      </c>
      <c r="R21" s="238"/>
      <c r="S21" s="34" t="s">
        <v>527</v>
      </c>
      <c r="T21" s="34" t="s">
        <v>1373</v>
      </c>
      <c r="U21" s="34" t="s">
        <v>1372</v>
      </c>
      <c r="V21" s="34">
        <f>+IF(ISERR(U21/T21*100),"N/A",ROUND(U21/T21*100,2))</f>
        <v>113.55</v>
      </c>
      <c r="W21" s="35">
        <f>+IF(ISERR(U21/S21*100),"N/A",ROUND(U21/S21*100,2))</f>
        <v>113.68</v>
      </c>
    </row>
    <row r="22" spans="2:27" ht="56.25" customHeight="1" x14ac:dyDescent="0.2">
      <c r="B22" s="235" t="s">
        <v>1371</v>
      </c>
      <c r="C22" s="236"/>
      <c r="D22" s="236"/>
      <c r="E22" s="236"/>
      <c r="F22" s="236"/>
      <c r="G22" s="236"/>
      <c r="H22" s="236"/>
      <c r="I22" s="236"/>
      <c r="J22" s="236"/>
      <c r="K22" s="236"/>
      <c r="L22" s="236"/>
      <c r="M22" s="237" t="s">
        <v>1362</v>
      </c>
      <c r="N22" s="237"/>
      <c r="O22" s="237" t="s">
        <v>52</v>
      </c>
      <c r="P22" s="237"/>
      <c r="Q22" s="238" t="s">
        <v>53</v>
      </c>
      <c r="R22" s="238"/>
      <c r="S22" s="34" t="s">
        <v>1370</v>
      </c>
      <c r="T22" s="34" t="s">
        <v>1369</v>
      </c>
      <c r="U22" s="34" t="s">
        <v>1368</v>
      </c>
      <c r="V22" s="34">
        <f>+IF(ISERR(U22/T22*100),"N/A",ROUND(U22/T22*100,2))</f>
        <v>96.38</v>
      </c>
      <c r="W22" s="35">
        <f>+IF(ISERR(U22/S22*100),"N/A",ROUND(U22/S22*100,2))</f>
        <v>96.5</v>
      </c>
    </row>
    <row r="23" spans="2:27" ht="56.25" customHeight="1" x14ac:dyDescent="0.2">
      <c r="B23" s="235" t="s">
        <v>1367</v>
      </c>
      <c r="C23" s="236"/>
      <c r="D23" s="236"/>
      <c r="E23" s="236"/>
      <c r="F23" s="236"/>
      <c r="G23" s="236"/>
      <c r="H23" s="236"/>
      <c r="I23" s="236"/>
      <c r="J23" s="236"/>
      <c r="K23" s="236"/>
      <c r="L23" s="236"/>
      <c r="M23" s="237" t="s">
        <v>1362</v>
      </c>
      <c r="N23" s="237"/>
      <c r="O23" s="237" t="s">
        <v>52</v>
      </c>
      <c r="P23" s="237"/>
      <c r="Q23" s="238" t="s">
        <v>53</v>
      </c>
      <c r="R23" s="238"/>
      <c r="S23" s="34" t="s">
        <v>1366</v>
      </c>
      <c r="T23" s="34" t="s">
        <v>1365</v>
      </c>
      <c r="U23" s="34" t="s">
        <v>1364</v>
      </c>
      <c r="V23" s="34">
        <f>+IF(ISERR(U23/T23*100),"N/A",ROUND(U23/T23*100,2))</f>
        <v>113.85</v>
      </c>
      <c r="W23" s="35">
        <f>+IF(ISERR(U23/S23*100),"N/A",ROUND(U23/S23*100,2))</f>
        <v>113.9</v>
      </c>
    </row>
    <row r="24" spans="2:27" ht="56.25" customHeight="1" thickBot="1" x14ac:dyDescent="0.25">
      <c r="B24" s="235" t="s">
        <v>1363</v>
      </c>
      <c r="C24" s="236"/>
      <c r="D24" s="236"/>
      <c r="E24" s="236"/>
      <c r="F24" s="236"/>
      <c r="G24" s="236"/>
      <c r="H24" s="236"/>
      <c r="I24" s="236"/>
      <c r="J24" s="236"/>
      <c r="K24" s="236"/>
      <c r="L24" s="236"/>
      <c r="M24" s="237" t="s">
        <v>1362</v>
      </c>
      <c r="N24" s="237"/>
      <c r="O24" s="237" t="s">
        <v>52</v>
      </c>
      <c r="P24" s="237"/>
      <c r="Q24" s="238" t="s">
        <v>53</v>
      </c>
      <c r="R24" s="238"/>
      <c r="S24" s="34" t="s">
        <v>1361</v>
      </c>
      <c r="T24" s="34" t="s">
        <v>1360</v>
      </c>
      <c r="U24" s="34" t="s">
        <v>1359</v>
      </c>
      <c r="V24" s="34">
        <f>+IF(ISERR(U24/T24*100),"N/A",ROUND(U24/T24*100,2))</f>
        <v>115.25</v>
      </c>
      <c r="W24" s="35">
        <f>+IF(ISERR(U24/S24*100),"N/A",ROUND(U24/S24*100,2))</f>
        <v>115.44</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2" t="s">
        <v>2346</v>
      </c>
      <c r="C26" s="223"/>
      <c r="D26" s="223"/>
      <c r="E26" s="223"/>
      <c r="F26" s="223"/>
      <c r="G26" s="223"/>
      <c r="H26" s="223"/>
      <c r="I26" s="223"/>
      <c r="J26" s="223"/>
      <c r="K26" s="223"/>
      <c r="L26" s="223"/>
      <c r="M26" s="223"/>
      <c r="N26" s="223"/>
      <c r="O26" s="223"/>
      <c r="P26" s="223"/>
      <c r="Q26" s="224"/>
      <c r="R26" s="37" t="s">
        <v>45</v>
      </c>
      <c r="S26" s="228" t="s">
        <v>46</v>
      </c>
      <c r="T26" s="228"/>
      <c r="U26" s="38" t="s">
        <v>65</v>
      </c>
      <c r="V26" s="229" t="s">
        <v>66</v>
      </c>
      <c r="W26" s="230"/>
    </row>
    <row r="27" spans="2:27" ht="30.75" customHeight="1" thickBot="1" x14ac:dyDescent="0.25">
      <c r="B27" s="225"/>
      <c r="C27" s="226"/>
      <c r="D27" s="226"/>
      <c r="E27" s="226"/>
      <c r="F27" s="226"/>
      <c r="G27" s="226"/>
      <c r="H27" s="226"/>
      <c r="I27" s="226"/>
      <c r="J27" s="226"/>
      <c r="K27" s="226"/>
      <c r="L27" s="226"/>
      <c r="M27" s="226"/>
      <c r="N27" s="226"/>
      <c r="O27" s="226"/>
      <c r="P27" s="226"/>
      <c r="Q27" s="227"/>
      <c r="R27" s="39" t="s">
        <v>67</v>
      </c>
      <c r="S27" s="39" t="s">
        <v>67</v>
      </c>
      <c r="T27" s="39" t="s">
        <v>52</v>
      </c>
      <c r="U27" s="39" t="s">
        <v>67</v>
      </c>
      <c r="V27" s="39" t="s">
        <v>68</v>
      </c>
      <c r="W27" s="32" t="s">
        <v>69</v>
      </c>
      <c r="Y27" s="36"/>
    </row>
    <row r="28" spans="2:27" ht="23.25" customHeight="1" thickBot="1" x14ac:dyDescent="0.25">
      <c r="B28" s="231" t="s">
        <v>70</v>
      </c>
      <c r="C28" s="232"/>
      <c r="D28" s="232"/>
      <c r="E28" s="40" t="s">
        <v>1357</v>
      </c>
      <c r="F28" s="40"/>
      <c r="G28" s="40"/>
      <c r="H28" s="41"/>
      <c r="I28" s="41"/>
      <c r="J28" s="41"/>
      <c r="K28" s="41"/>
      <c r="L28" s="41"/>
      <c r="M28" s="41"/>
      <c r="N28" s="41"/>
      <c r="O28" s="41"/>
      <c r="P28" s="42"/>
      <c r="Q28" s="42"/>
      <c r="R28" s="43" t="s">
        <v>1358</v>
      </c>
      <c r="S28" s="44" t="s">
        <v>11</v>
      </c>
      <c r="T28" s="42"/>
      <c r="U28" s="44" t="s">
        <v>1356</v>
      </c>
      <c r="V28" s="42"/>
      <c r="W28" s="45">
        <f>+IF(ISERR(U28/R28*100),"N/A",ROUND(U28/R28*100,2))</f>
        <v>100.1</v>
      </c>
    </row>
    <row r="29" spans="2:27" ht="26.25" customHeight="1" thickBot="1" x14ac:dyDescent="0.25">
      <c r="B29" s="233" t="s">
        <v>74</v>
      </c>
      <c r="C29" s="234"/>
      <c r="D29" s="234"/>
      <c r="E29" s="46" t="s">
        <v>1357</v>
      </c>
      <c r="F29" s="46"/>
      <c r="G29" s="46"/>
      <c r="H29" s="47"/>
      <c r="I29" s="47"/>
      <c r="J29" s="47"/>
      <c r="K29" s="47"/>
      <c r="L29" s="47"/>
      <c r="M29" s="47"/>
      <c r="N29" s="47"/>
      <c r="O29" s="47"/>
      <c r="P29" s="48"/>
      <c r="Q29" s="48"/>
      <c r="R29" s="49" t="s">
        <v>1356</v>
      </c>
      <c r="S29" s="50" t="s">
        <v>1356</v>
      </c>
      <c r="T29" s="51">
        <f>+IF(ISERR(S29/R29*100),"N/A",ROUND(S29/R29*100,2))</f>
        <v>100</v>
      </c>
      <c r="U29" s="50" t="s">
        <v>1356</v>
      </c>
      <c r="V29" s="51">
        <f>+IF(ISERR(U29/S29*100),"N/A",ROUND(U29/S29*100,2))</f>
        <v>100</v>
      </c>
      <c r="W29" s="52">
        <f>+IF(ISERR(U29/R29*100),"N/A",ROUND(U29/R29*100,2))</f>
        <v>100</v>
      </c>
    </row>
    <row r="30" spans="2:27" ht="22.5" customHeight="1" thickTop="1" thickBot="1" x14ac:dyDescent="0.25">
      <c r="B30" s="11" t="s">
        <v>80</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13" t="s">
        <v>1355</v>
      </c>
      <c r="C31" s="214"/>
      <c r="D31" s="214"/>
      <c r="E31" s="214"/>
      <c r="F31" s="214"/>
      <c r="G31" s="214"/>
      <c r="H31" s="214"/>
      <c r="I31" s="214"/>
      <c r="J31" s="214"/>
      <c r="K31" s="214"/>
      <c r="L31" s="214"/>
      <c r="M31" s="214"/>
      <c r="N31" s="214"/>
      <c r="O31" s="214"/>
      <c r="P31" s="214"/>
      <c r="Q31" s="214"/>
      <c r="R31" s="214"/>
      <c r="S31" s="214"/>
      <c r="T31" s="214"/>
      <c r="U31" s="214"/>
      <c r="V31" s="214"/>
      <c r="W31" s="215"/>
    </row>
    <row r="32" spans="2:27" ht="4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1354</v>
      </c>
      <c r="C33" s="214"/>
      <c r="D33" s="214"/>
      <c r="E33" s="214"/>
      <c r="F33" s="214"/>
      <c r="G33" s="214"/>
      <c r="H33" s="214"/>
      <c r="I33" s="214"/>
      <c r="J33" s="214"/>
      <c r="K33" s="214"/>
      <c r="L33" s="214"/>
      <c r="M33" s="214"/>
      <c r="N33" s="214"/>
      <c r="O33" s="214"/>
      <c r="P33" s="214"/>
      <c r="Q33" s="214"/>
      <c r="R33" s="214"/>
      <c r="S33" s="214"/>
      <c r="T33" s="214"/>
      <c r="U33" s="214"/>
      <c r="V33" s="214"/>
      <c r="W33" s="215"/>
    </row>
    <row r="34" spans="2:23" ht="34.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1353</v>
      </c>
      <c r="C35" s="214"/>
      <c r="D35" s="214"/>
      <c r="E35" s="214"/>
      <c r="F35" s="214"/>
      <c r="G35" s="214"/>
      <c r="H35" s="214"/>
      <c r="I35" s="214"/>
      <c r="J35" s="214"/>
      <c r="K35" s="214"/>
      <c r="L35" s="214"/>
      <c r="M35" s="214"/>
      <c r="N35" s="214"/>
      <c r="O35" s="214"/>
      <c r="P35" s="214"/>
      <c r="Q35" s="214"/>
      <c r="R35" s="214"/>
      <c r="S35" s="214"/>
      <c r="T35" s="214"/>
      <c r="U35" s="214"/>
      <c r="V35" s="214"/>
      <c r="W35" s="215"/>
    </row>
    <row r="36" spans="2:23" ht="13.5" thickBot="1" x14ac:dyDescent="0.25">
      <c r="B36" s="219"/>
      <c r="C36" s="220"/>
      <c r="D36" s="220"/>
      <c r="E36" s="220"/>
      <c r="F36" s="220"/>
      <c r="G36" s="220"/>
      <c r="H36" s="220"/>
      <c r="I36" s="220"/>
      <c r="J36" s="220"/>
      <c r="K36" s="220"/>
      <c r="L36" s="220"/>
      <c r="M36" s="220"/>
      <c r="N36" s="220"/>
      <c r="O36" s="220"/>
      <c r="P36" s="220"/>
      <c r="Q36" s="220"/>
      <c r="R36" s="220"/>
      <c r="S36" s="220"/>
      <c r="T36" s="220"/>
      <c r="U36" s="220"/>
      <c r="V36" s="220"/>
      <c r="W36" s="221"/>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X6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16384" width="10" style="1"/>
  </cols>
  <sheetData>
    <row r="1" spans="1:24"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row>
    <row r="2" spans="1:24"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4"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4" ht="54" customHeight="1" thickTop="1" thickBot="1" x14ac:dyDescent="0.25">
      <c r="A4" s="15"/>
      <c r="B4" s="16" t="s">
        <v>3</v>
      </c>
      <c r="C4" s="17" t="s">
        <v>1352</v>
      </c>
      <c r="D4" s="266" t="s">
        <v>1351</v>
      </c>
      <c r="E4" s="266"/>
      <c r="F4" s="266"/>
      <c r="G4" s="266"/>
      <c r="H4" s="267"/>
      <c r="I4" s="18"/>
      <c r="J4" s="268" t="s">
        <v>6</v>
      </c>
      <c r="K4" s="266"/>
      <c r="L4" s="17" t="s">
        <v>1389</v>
      </c>
      <c r="M4" s="269" t="s">
        <v>1388</v>
      </c>
      <c r="N4" s="269"/>
      <c r="O4" s="269"/>
      <c r="P4" s="269"/>
      <c r="Q4" s="270"/>
      <c r="R4" s="19"/>
      <c r="S4" s="271" t="s">
        <v>9</v>
      </c>
      <c r="T4" s="272"/>
      <c r="U4" s="272"/>
      <c r="V4" s="259" t="s">
        <v>1387</v>
      </c>
      <c r="W4" s="260"/>
    </row>
    <row r="5" spans="1:24"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4" ht="30" customHeight="1" thickBot="1" x14ac:dyDescent="0.25">
      <c r="B6" s="20" t="s">
        <v>12</v>
      </c>
      <c r="C6" s="21" t="s">
        <v>375</v>
      </c>
      <c r="D6" s="255" t="s">
        <v>1386</v>
      </c>
      <c r="E6" s="255"/>
      <c r="F6" s="255"/>
      <c r="G6" s="255"/>
      <c r="H6" s="255"/>
      <c r="I6" s="22"/>
      <c r="J6" s="273" t="s">
        <v>15</v>
      </c>
      <c r="K6" s="273"/>
      <c r="L6" s="273" t="s">
        <v>16</v>
      </c>
      <c r="M6" s="273"/>
      <c r="N6" s="258" t="s">
        <v>11</v>
      </c>
      <c r="O6" s="258"/>
      <c r="P6" s="258"/>
      <c r="Q6" s="258"/>
      <c r="R6" s="258"/>
      <c r="S6" s="258"/>
      <c r="T6" s="258"/>
      <c r="U6" s="258"/>
      <c r="V6" s="258"/>
      <c r="W6" s="258"/>
    </row>
    <row r="7" spans="1:24"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4"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4"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4"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4" ht="9" customHeight="1" thickTop="1" thickBot="1" x14ac:dyDescent="0.25"/>
    <row r="12" spans="1:24"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4"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4"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1346</v>
      </c>
      <c r="U14" s="256"/>
      <c r="V14" s="256"/>
      <c r="W14" s="256"/>
    </row>
    <row r="15" spans="1:24"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4"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4"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4"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4"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4"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row>
    <row r="21" spans="2:24" ht="56.25" customHeight="1" x14ac:dyDescent="0.2">
      <c r="B21" s="235" t="s">
        <v>1385</v>
      </c>
      <c r="C21" s="236"/>
      <c r="D21" s="236"/>
      <c r="E21" s="236"/>
      <c r="F21" s="236"/>
      <c r="G21" s="236"/>
      <c r="H21" s="236"/>
      <c r="I21" s="236"/>
      <c r="J21" s="236"/>
      <c r="K21" s="236"/>
      <c r="L21" s="236"/>
      <c r="M21" s="237" t="s">
        <v>375</v>
      </c>
      <c r="N21" s="237"/>
      <c r="O21" s="237" t="s">
        <v>52</v>
      </c>
      <c r="P21" s="237"/>
      <c r="Q21" s="238" t="s">
        <v>53</v>
      </c>
      <c r="R21" s="238"/>
      <c r="S21" s="34" t="s">
        <v>1383</v>
      </c>
      <c r="T21" s="34" t="s">
        <v>1383</v>
      </c>
      <c r="U21" s="34" t="s">
        <v>819</v>
      </c>
      <c r="V21" s="34">
        <f>+IF(ISERR(U21/T21*100),"N/A",ROUND(U21/T21*100,2))</f>
        <v>126.53</v>
      </c>
      <c r="W21" s="35">
        <f>+IF(ISERR(U21/S21*100),"N/A",ROUND(U21/S21*100,2))</f>
        <v>126.53</v>
      </c>
    </row>
    <row r="22" spans="2:24" ht="56.25" customHeight="1" thickBot="1" x14ac:dyDescent="0.25">
      <c r="B22" s="235" t="s">
        <v>1384</v>
      </c>
      <c r="C22" s="236"/>
      <c r="D22" s="236"/>
      <c r="E22" s="236"/>
      <c r="F22" s="236"/>
      <c r="G22" s="236"/>
      <c r="H22" s="236"/>
      <c r="I22" s="236"/>
      <c r="J22" s="236"/>
      <c r="K22" s="236"/>
      <c r="L22" s="236"/>
      <c r="M22" s="237" t="s">
        <v>375</v>
      </c>
      <c r="N22" s="237"/>
      <c r="O22" s="237" t="s">
        <v>52</v>
      </c>
      <c r="P22" s="237"/>
      <c r="Q22" s="238" t="s">
        <v>53</v>
      </c>
      <c r="R22" s="238"/>
      <c r="S22" s="34" t="s">
        <v>1383</v>
      </c>
      <c r="T22" s="34" t="s">
        <v>1383</v>
      </c>
      <c r="U22" s="34" t="s">
        <v>819</v>
      </c>
      <c r="V22" s="34">
        <f>+IF(ISERR(U22/T22*100),"N/A",ROUND(U22/T22*100,2))</f>
        <v>126.53</v>
      </c>
      <c r="W22" s="35">
        <f>+IF(ISERR(U22/S22*100),"N/A",ROUND(U22/S22*100,2))</f>
        <v>126.53</v>
      </c>
    </row>
    <row r="23" spans="2:24"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4"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4"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row>
    <row r="26" spans="2:24" ht="23.25" customHeight="1" thickBot="1" x14ac:dyDescent="0.25">
      <c r="B26" s="231" t="s">
        <v>70</v>
      </c>
      <c r="C26" s="232"/>
      <c r="D26" s="232"/>
      <c r="E26" s="40" t="s">
        <v>1868</v>
      </c>
      <c r="F26" s="40"/>
      <c r="G26" s="40"/>
      <c r="H26" s="41"/>
      <c r="I26" s="41"/>
      <c r="J26" s="41"/>
      <c r="K26" s="41"/>
      <c r="L26" s="41"/>
      <c r="M26" s="41"/>
      <c r="N26" s="41"/>
      <c r="O26" s="41"/>
      <c r="P26" s="42"/>
      <c r="Q26" s="42"/>
      <c r="R26" s="43">
        <v>0</v>
      </c>
      <c r="S26" s="44" t="s">
        <v>11</v>
      </c>
      <c r="T26" s="42"/>
      <c r="U26" s="44">
        <v>1.3214548829999999</v>
      </c>
      <c r="V26" s="42"/>
      <c r="W26" s="45" t="str">
        <f>+IF(ISERR(U26/R26*100),"N/A",ROUND(U26/R26*100,2))</f>
        <v>N/A</v>
      </c>
    </row>
    <row r="27" spans="2:24" ht="26.25" customHeight="1" x14ac:dyDescent="0.2">
      <c r="B27" s="233" t="s">
        <v>74</v>
      </c>
      <c r="C27" s="234"/>
      <c r="D27" s="234"/>
      <c r="E27" s="46" t="s">
        <v>1868</v>
      </c>
      <c r="F27" s="46"/>
      <c r="G27" s="46"/>
      <c r="H27" s="47"/>
      <c r="I27" s="47"/>
      <c r="J27" s="47"/>
      <c r="K27" s="47"/>
      <c r="L27" s="47"/>
      <c r="M27" s="47"/>
      <c r="N27" s="47"/>
      <c r="O27" s="47"/>
      <c r="P27" s="48"/>
      <c r="Q27" s="48"/>
      <c r="R27" s="49">
        <v>1.3214548829999999</v>
      </c>
      <c r="S27" s="50">
        <v>1.3214548829999999</v>
      </c>
      <c r="T27" s="51">
        <f>+IF(ISERR(S27/R27*100),"N/A",ROUND(S27/R27*100,2))</f>
        <v>100</v>
      </c>
      <c r="U27" s="50">
        <v>1.3214548829999999</v>
      </c>
      <c r="V27" s="51">
        <f>+IF(ISERR(U27/S27*100),"N/A",ROUND(U27/S27*100,2))</f>
        <v>100</v>
      </c>
      <c r="W27" s="52">
        <f>+IF(ISERR(U27/R27*100),"N/A",ROUND(U27/R27*100,2))</f>
        <v>100</v>
      </c>
    </row>
    <row r="28" spans="2:24" ht="23.25" customHeight="1" thickBot="1" x14ac:dyDescent="0.25">
      <c r="B28" s="231" t="s">
        <v>70</v>
      </c>
      <c r="C28" s="232"/>
      <c r="D28" s="232"/>
      <c r="E28" s="108" t="s">
        <v>2459</v>
      </c>
      <c r="F28" s="108"/>
      <c r="G28" s="108"/>
      <c r="H28" s="41"/>
      <c r="I28" s="41"/>
      <c r="J28" s="41"/>
      <c r="K28" s="41"/>
      <c r="L28" s="41"/>
      <c r="M28" s="41"/>
      <c r="N28" s="41"/>
      <c r="O28" s="41"/>
      <c r="P28" s="42"/>
      <c r="Q28" s="42"/>
      <c r="R28" s="43">
        <v>0</v>
      </c>
      <c r="S28" s="44" t="s">
        <v>11</v>
      </c>
      <c r="T28" s="42"/>
      <c r="U28" s="44">
        <v>2.2532991565000002</v>
      </c>
      <c r="V28" s="42"/>
      <c r="W28" s="45" t="str">
        <f t="shared" ref="W28:W57" si="0">+IF(ISERR(U28/R28*100),"N/A",ROUND(U28/R28*100,2))</f>
        <v>N/A</v>
      </c>
    </row>
    <row r="29" spans="2:24" ht="26.25" customHeight="1" x14ac:dyDescent="0.2">
      <c r="B29" s="233" t="s">
        <v>74</v>
      </c>
      <c r="C29" s="234"/>
      <c r="D29" s="234"/>
      <c r="E29" s="109" t="s">
        <v>2459</v>
      </c>
      <c r="F29" s="109"/>
      <c r="G29" s="109"/>
      <c r="H29" s="47"/>
      <c r="I29" s="47"/>
      <c r="J29" s="47"/>
      <c r="K29" s="47"/>
      <c r="L29" s="47"/>
      <c r="M29" s="47"/>
      <c r="N29" s="47"/>
      <c r="O29" s="47"/>
      <c r="P29" s="48"/>
      <c r="Q29" s="48"/>
      <c r="R29" s="49">
        <v>2.2532991565000002</v>
      </c>
      <c r="S29" s="50">
        <v>2.2532991565000002</v>
      </c>
      <c r="T29" s="51">
        <f t="shared" ref="T29" si="1">+IF(ISERR(S29/R29*100),"N/A",ROUND(S29/R29*100,2))</f>
        <v>100</v>
      </c>
      <c r="U29" s="50">
        <v>2.2532991565000002</v>
      </c>
      <c r="V29" s="51">
        <f t="shared" ref="V29" si="2">+IF(ISERR(U29/S29*100),"N/A",ROUND(U29/S29*100,2))</f>
        <v>100</v>
      </c>
      <c r="W29" s="52">
        <f t="shared" si="0"/>
        <v>100</v>
      </c>
    </row>
    <row r="30" spans="2:24" ht="23.25" customHeight="1" thickBot="1" x14ac:dyDescent="0.25">
      <c r="B30" s="231" t="s">
        <v>70</v>
      </c>
      <c r="C30" s="232"/>
      <c r="D30" s="232"/>
      <c r="E30" s="108" t="s">
        <v>2460</v>
      </c>
      <c r="F30" s="108"/>
      <c r="G30" s="108"/>
      <c r="H30" s="41"/>
      <c r="I30" s="41"/>
      <c r="J30" s="41"/>
      <c r="K30" s="41"/>
      <c r="L30" s="41"/>
      <c r="M30" s="41"/>
      <c r="N30" s="41"/>
      <c r="O30" s="41"/>
      <c r="P30" s="42"/>
      <c r="Q30" s="42"/>
      <c r="R30" s="43">
        <v>0</v>
      </c>
      <c r="S30" s="44" t="s">
        <v>11</v>
      </c>
      <c r="T30" s="42"/>
      <c r="U30" s="44">
        <v>5.9575058830000005</v>
      </c>
      <c r="V30" s="42"/>
      <c r="W30" s="45" t="str">
        <f t="shared" si="0"/>
        <v>N/A</v>
      </c>
    </row>
    <row r="31" spans="2:24" ht="26.25" customHeight="1" x14ac:dyDescent="0.2">
      <c r="B31" s="233" t="s">
        <v>74</v>
      </c>
      <c r="C31" s="234"/>
      <c r="D31" s="234"/>
      <c r="E31" s="109" t="s">
        <v>2460</v>
      </c>
      <c r="F31" s="109"/>
      <c r="G31" s="109"/>
      <c r="H31" s="47"/>
      <c r="I31" s="47"/>
      <c r="J31" s="47"/>
      <c r="K31" s="47"/>
      <c r="L31" s="47"/>
      <c r="M31" s="47"/>
      <c r="N31" s="47"/>
      <c r="O31" s="47"/>
      <c r="P31" s="48"/>
      <c r="Q31" s="48"/>
      <c r="R31" s="49">
        <v>5.9575058830000005</v>
      </c>
      <c r="S31" s="50">
        <v>5.9575058830000005</v>
      </c>
      <c r="T31" s="51">
        <f t="shared" ref="T31" si="3">+IF(ISERR(S31/R31*100),"N/A",ROUND(S31/R31*100,2))</f>
        <v>100</v>
      </c>
      <c r="U31" s="50">
        <v>5.9575058830000005</v>
      </c>
      <c r="V31" s="51">
        <f t="shared" ref="V31" si="4">+IF(ISERR(U31/S31*100),"N/A",ROUND(U31/S31*100,2))</f>
        <v>100</v>
      </c>
      <c r="W31" s="52">
        <f t="shared" si="0"/>
        <v>100</v>
      </c>
    </row>
    <row r="32" spans="2:24" ht="23.25" customHeight="1" thickBot="1" x14ac:dyDescent="0.25">
      <c r="B32" s="231" t="s">
        <v>70</v>
      </c>
      <c r="C32" s="232"/>
      <c r="D32" s="232"/>
      <c r="E32" s="108" t="s">
        <v>2461</v>
      </c>
      <c r="F32" s="108"/>
      <c r="G32" s="108"/>
      <c r="H32" s="41"/>
      <c r="I32" s="41"/>
      <c r="J32" s="41"/>
      <c r="K32" s="41"/>
      <c r="L32" s="41"/>
      <c r="M32" s="41"/>
      <c r="N32" s="41"/>
      <c r="O32" s="41"/>
      <c r="P32" s="42"/>
      <c r="Q32" s="42"/>
      <c r="R32" s="43">
        <v>0</v>
      </c>
      <c r="S32" s="44" t="s">
        <v>11</v>
      </c>
      <c r="T32" s="42"/>
      <c r="U32" s="44">
        <v>1.88116984475</v>
      </c>
      <c r="V32" s="42"/>
      <c r="W32" s="45" t="str">
        <f t="shared" si="0"/>
        <v>N/A</v>
      </c>
    </row>
    <row r="33" spans="2:23" ht="26.25" customHeight="1" x14ac:dyDescent="0.2">
      <c r="B33" s="233" t="s">
        <v>74</v>
      </c>
      <c r="C33" s="234"/>
      <c r="D33" s="234"/>
      <c r="E33" s="109" t="s">
        <v>2461</v>
      </c>
      <c r="F33" s="109"/>
      <c r="G33" s="109"/>
      <c r="H33" s="47"/>
      <c r="I33" s="47"/>
      <c r="J33" s="47"/>
      <c r="K33" s="47"/>
      <c r="L33" s="47"/>
      <c r="M33" s="47"/>
      <c r="N33" s="47"/>
      <c r="O33" s="47"/>
      <c r="P33" s="48"/>
      <c r="Q33" s="48"/>
      <c r="R33" s="49">
        <v>1.88116984475</v>
      </c>
      <c r="S33" s="50">
        <v>1.88116984475</v>
      </c>
      <c r="T33" s="51">
        <f t="shared" ref="T33" si="5">+IF(ISERR(S33/R33*100),"N/A",ROUND(S33/R33*100,2))</f>
        <v>100</v>
      </c>
      <c r="U33" s="50">
        <v>1.88116984475</v>
      </c>
      <c r="V33" s="51">
        <f t="shared" ref="V33" si="6">+IF(ISERR(U33/S33*100),"N/A",ROUND(U33/S33*100,2))</f>
        <v>100</v>
      </c>
      <c r="W33" s="52">
        <f t="shared" si="0"/>
        <v>100</v>
      </c>
    </row>
    <row r="34" spans="2:23" ht="23.25" customHeight="1" thickBot="1" x14ac:dyDescent="0.25">
      <c r="B34" s="231" t="s">
        <v>70</v>
      </c>
      <c r="C34" s="232"/>
      <c r="D34" s="232"/>
      <c r="E34" s="108" t="s">
        <v>2462</v>
      </c>
      <c r="F34" s="108"/>
      <c r="G34" s="108"/>
      <c r="H34" s="41"/>
      <c r="I34" s="41"/>
      <c r="J34" s="41"/>
      <c r="K34" s="41"/>
      <c r="L34" s="41"/>
      <c r="M34" s="41"/>
      <c r="N34" s="41"/>
      <c r="O34" s="41"/>
      <c r="P34" s="42"/>
      <c r="Q34" s="42"/>
      <c r="R34" s="43">
        <v>0</v>
      </c>
      <c r="S34" s="44" t="s">
        <v>11</v>
      </c>
      <c r="T34" s="42"/>
      <c r="U34" s="44">
        <v>0.75147135700000001</v>
      </c>
      <c r="V34" s="42"/>
      <c r="W34" s="45" t="str">
        <f t="shared" si="0"/>
        <v>N/A</v>
      </c>
    </row>
    <row r="35" spans="2:23" ht="26.25" customHeight="1" x14ac:dyDescent="0.2">
      <c r="B35" s="233" t="s">
        <v>74</v>
      </c>
      <c r="C35" s="234"/>
      <c r="D35" s="234"/>
      <c r="E35" s="109" t="s">
        <v>2462</v>
      </c>
      <c r="F35" s="109"/>
      <c r="G35" s="109"/>
      <c r="H35" s="47"/>
      <c r="I35" s="47"/>
      <c r="J35" s="47"/>
      <c r="K35" s="47"/>
      <c r="L35" s="47"/>
      <c r="M35" s="47"/>
      <c r="N35" s="47"/>
      <c r="O35" s="47"/>
      <c r="P35" s="48"/>
      <c r="Q35" s="48"/>
      <c r="R35" s="49">
        <v>0.75147135700000001</v>
      </c>
      <c r="S35" s="50">
        <v>0.75147135700000001</v>
      </c>
      <c r="T35" s="51">
        <f t="shared" ref="T35" si="7">+IF(ISERR(S35/R35*100),"N/A",ROUND(S35/R35*100,2))</f>
        <v>100</v>
      </c>
      <c r="U35" s="50">
        <v>0.75147135700000001</v>
      </c>
      <c r="V35" s="51">
        <f t="shared" ref="V35" si="8">+IF(ISERR(U35/S35*100),"N/A",ROUND(U35/S35*100,2))</f>
        <v>100</v>
      </c>
      <c r="W35" s="52">
        <f t="shared" si="0"/>
        <v>100</v>
      </c>
    </row>
    <row r="36" spans="2:23" ht="23.25" customHeight="1" thickBot="1" x14ac:dyDescent="0.25">
      <c r="B36" s="231" t="s">
        <v>70</v>
      </c>
      <c r="C36" s="232"/>
      <c r="D36" s="232"/>
      <c r="E36" s="108" t="s">
        <v>2463</v>
      </c>
      <c r="F36" s="108"/>
      <c r="G36" s="108"/>
      <c r="H36" s="41"/>
      <c r="I36" s="41"/>
      <c r="J36" s="41"/>
      <c r="K36" s="41"/>
      <c r="L36" s="41"/>
      <c r="M36" s="41"/>
      <c r="N36" s="41"/>
      <c r="O36" s="41"/>
      <c r="P36" s="42"/>
      <c r="Q36" s="42"/>
      <c r="R36" s="43">
        <v>0</v>
      </c>
      <c r="S36" s="44" t="s">
        <v>11</v>
      </c>
      <c r="T36" s="42"/>
      <c r="U36" s="44">
        <v>1.1457714099999998</v>
      </c>
      <c r="V36" s="42"/>
      <c r="W36" s="45" t="str">
        <f t="shared" si="0"/>
        <v>N/A</v>
      </c>
    </row>
    <row r="37" spans="2:23" ht="26.25" customHeight="1" x14ac:dyDescent="0.2">
      <c r="B37" s="233" t="s">
        <v>74</v>
      </c>
      <c r="C37" s="234"/>
      <c r="D37" s="234"/>
      <c r="E37" s="109" t="s">
        <v>2463</v>
      </c>
      <c r="F37" s="109"/>
      <c r="G37" s="109"/>
      <c r="H37" s="47"/>
      <c r="I37" s="47"/>
      <c r="J37" s="47"/>
      <c r="K37" s="47"/>
      <c r="L37" s="47"/>
      <c r="M37" s="47"/>
      <c r="N37" s="47"/>
      <c r="O37" s="47"/>
      <c r="P37" s="48"/>
      <c r="Q37" s="48"/>
      <c r="R37" s="49">
        <v>1.1457714099999998</v>
      </c>
      <c r="S37" s="50">
        <v>1.1457714099999998</v>
      </c>
      <c r="T37" s="51">
        <f t="shared" ref="T37" si="9">+IF(ISERR(S37/R37*100),"N/A",ROUND(S37/R37*100,2))</f>
        <v>100</v>
      </c>
      <c r="U37" s="50">
        <v>1.1457714099999998</v>
      </c>
      <c r="V37" s="51">
        <f t="shared" ref="V37" si="10">+IF(ISERR(U37/S37*100),"N/A",ROUND(U37/S37*100,2))</f>
        <v>100</v>
      </c>
      <c r="W37" s="52">
        <f t="shared" si="0"/>
        <v>100</v>
      </c>
    </row>
    <row r="38" spans="2:23" ht="23.25" customHeight="1" thickBot="1" x14ac:dyDescent="0.25">
      <c r="B38" s="231" t="s">
        <v>70</v>
      </c>
      <c r="C38" s="232"/>
      <c r="D38" s="232"/>
      <c r="E38" s="108" t="s">
        <v>1551</v>
      </c>
      <c r="F38" s="108"/>
      <c r="G38" s="108"/>
      <c r="H38" s="41"/>
      <c r="I38" s="41"/>
      <c r="J38" s="41"/>
      <c r="K38" s="41"/>
      <c r="L38" s="41"/>
      <c r="M38" s="41"/>
      <c r="N38" s="41"/>
      <c r="O38" s="41"/>
      <c r="P38" s="42"/>
      <c r="Q38" s="42"/>
      <c r="R38" s="43">
        <v>0</v>
      </c>
      <c r="S38" s="44" t="s">
        <v>11</v>
      </c>
      <c r="T38" s="42"/>
      <c r="U38" s="44">
        <v>0.52537626749999999</v>
      </c>
      <c r="V38" s="42"/>
      <c r="W38" s="45" t="str">
        <f t="shared" si="0"/>
        <v>N/A</v>
      </c>
    </row>
    <row r="39" spans="2:23" ht="26.25" customHeight="1" x14ac:dyDescent="0.2">
      <c r="B39" s="233" t="s">
        <v>74</v>
      </c>
      <c r="C39" s="234"/>
      <c r="D39" s="234"/>
      <c r="E39" s="109" t="s">
        <v>1551</v>
      </c>
      <c r="F39" s="109"/>
      <c r="G39" s="109"/>
      <c r="H39" s="47"/>
      <c r="I39" s="47"/>
      <c r="J39" s="47"/>
      <c r="K39" s="47"/>
      <c r="L39" s="47"/>
      <c r="M39" s="47"/>
      <c r="N39" s="47"/>
      <c r="O39" s="47"/>
      <c r="P39" s="48"/>
      <c r="Q39" s="48"/>
      <c r="R39" s="49">
        <v>0.52537626749999999</v>
      </c>
      <c r="S39" s="50">
        <v>0.52537626749999999</v>
      </c>
      <c r="T39" s="51">
        <f t="shared" ref="T39" si="11">+IF(ISERR(S39/R39*100),"N/A",ROUND(S39/R39*100,2))</f>
        <v>100</v>
      </c>
      <c r="U39" s="50">
        <v>0.52537626749999999</v>
      </c>
      <c r="V39" s="51">
        <f t="shared" ref="V39" si="12">+IF(ISERR(U39/S39*100),"N/A",ROUND(U39/S39*100,2))</f>
        <v>100</v>
      </c>
      <c r="W39" s="52">
        <f t="shared" si="0"/>
        <v>100</v>
      </c>
    </row>
    <row r="40" spans="2:23" ht="23.25" customHeight="1" thickBot="1" x14ac:dyDescent="0.25">
      <c r="B40" s="231" t="s">
        <v>70</v>
      </c>
      <c r="C40" s="232"/>
      <c r="D40" s="232"/>
      <c r="E40" s="108" t="s">
        <v>2464</v>
      </c>
      <c r="F40" s="108"/>
      <c r="G40" s="108"/>
      <c r="H40" s="41"/>
      <c r="I40" s="41"/>
      <c r="J40" s="41"/>
      <c r="K40" s="41"/>
      <c r="L40" s="41"/>
      <c r="M40" s="41"/>
      <c r="N40" s="41"/>
      <c r="O40" s="41"/>
      <c r="P40" s="42"/>
      <c r="Q40" s="42"/>
      <c r="R40" s="43">
        <v>0</v>
      </c>
      <c r="S40" s="44" t="s">
        <v>11</v>
      </c>
      <c r="T40" s="42"/>
      <c r="U40" s="44">
        <v>36.877203090000002</v>
      </c>
      <c r="V40" s="42"/>
      <c r="W40" s="45" t="str">
        <f t="shared" si="0"/>
        <v>N/A</v>
      </c>
    </row>
    <row r="41" spans="2:23" ht="26.25" customHeight="1" x14ac:dyDescent="0.2">
      <c r="B41" s="233" t="s">
        <v>74</v>
      </c>
      <c r="C41" s="234"/>
      <c r="D41" s="234"/>
      <c r="E41" s="109" t="s">
        <v>2464</v>
      </c>
      <c r="F41" s="109"/>
      <c r="G41" s="109"/>
      <c r="H41" s="47"/>
      <c r="I41" s="47"/>
      <c r="J41" s="47"/>
      <c r="K41" s="47"/>
      <c r="L41" s="47"/>
      <c r="M41" s="47"/>
      <c r="N41" s="47"/>
      <c r="O41" s="47"/>
      <c r="P41" s="48"/>
      <c r="Q41" s="48"/>
      <c r="R41" s="49">
        <v>36.877203090000002</v>
      </c>
      <c r="S41" s="50">
        <v>36.877203090000002</v>
      </c>
      <c r="T41" s="51">
        <f t="shared" ref="T41" si="13">+IF(ISERR(S41/R41*100),"N/A",ROUND(S41/R41*100,2))</f>
        <v>100</v>
      </c>
      <c r="U41" s="50">
        <v>36.877203090000002</v>
      </c>
      <c r="V41" s="51">
        <f t="shared" ref="V41" si="14">+IF(ISERR(U41/S41*100),"N/A",ROUND(U41/S41*100,2))</f>
        <v>100</v>
      </c>
      <c r="W41" s="52">
        <f t="shared" si="0"/>
        <v>100</v>
      </c>
    </row>
    <row r="42" spans="2:23" ht="23.25" customHeight="1" thickBot="1" x14ac:dyDescent="0.25">
      <c r="B42" s="231" t="s">
        <v>70</v>
      </c>
      <c r="C42" s="232"/>
      <c r="D42" s="232"/>
      <c r="E42" s="108" t="s">
        <v>302</v>
      </c>
      <c r="F42" s="108"/>
      <c r="G42" s="108"/>
      <c r="H42" s="41"/>
      <c r="I42" s="41"/>
      <c r="J42" s="41"/>
      <c r="K42" s="41"/>
      <c r="L42" s="41"/>
      <c r="M42" s="41"/>
      <c r="N42" s="41"/>
      <c r="O42" s="41"/>
      <c r="P42" s="42"/>
      <c r="Q42" s="42"/>
      <c r="R42" s="43">
        <v>0</v>
      </c>
      <c r="S42" s="44" t="s">
        <v>11</v>
      </c>
      <c r="T42" s="42"/>
      <c r="U42" s="44">
        <v>7.4878837121900004</v>
      </c>
      <c r="V42" s="42"/>
      <c r="W42" s="45" t="str">
        <f t="shared" si="0"/>
        <v>N/A</v>
      </c>
    </row>
    <row r="43" spans="2:23" ht="26.25" customHeight="1" x14ac:dyDescent="0.2">
      <c r="B43" s="233" t="s">
        <v>74</v>
      </c>
      <c r="C43" s="234"/>
      <c r="D43" s="234"/>
      <c r="E43" s="109" t="s">
        <v>302</v>
      </c>
      <c r="F43" s="109"/>
      <c r="G43" s="109"/>
      <c r="H43" s="47"/>
      <c r="I43" s="47"/>
      <c r="J43" s="47"/>
      <c r="K43" s="47"/>
      <c r="L43" s="47"/>
      <c r="M43" s="47"/>
      <c r="N43" s="47"/>
      <c r="O43" s="47"/>
      <c r="P43" s="48"/>
      <c r="Q43" s="48"/>
      <c r="R43" s="49">
        <v>7.4929453211899997</v>
      </c>
      <c r="S43" s="50">
        <v>7.4929453211899997</v>
      </c>
      <c r="T43" s="51">
        <f t="shared" ref="T43" si="15">+IF(ISERR(S43/R43*100),"N/A",ROUND(S43/R43*100,2))</f>
        <v>100</v>
      </c>
      <c r="U43" s="50">
        <v>7.4878837121900004</v>
      </c>
      <c r="V43" s="51">
        <f t="shared" ref="V43" si="16">+IF(ISERR(U43/S43*100),"N/A",ROUND(U43/S43*100,2))</f>
        <v>99.93</v>
      </c>
      <c r="W43" s="52">
        <f t="shared" si="0"/>
        <v>99.93</v>
      </c>
    </row>
    <row r="44" spans="2:23" ht="23.25" customHeight="1" thickBot="1" x14ac:dyDescent="0.25">
      <c r="B44" s="231" t="s">
        <v>70</v>
      </c>
      <c r="C44" s="232"/>
      <c r="D44" s="232"/>
      <c r="E44" s="108" t="s">
        <v>2465</v>
      </c>
      <c r="F44" s="108"/>
      <c r="G44" s="108"/>
      <c r="H44" s="41"/>
      <c r="I44" s="41"/>
      <c r="J44" s="41"/>
      <c r="K44" s="41"/>
      <c r="L44" s="41"/>
      <c r="M44" s="41"/>
      <c r="N44" s="41"/>
      <c r="O44" s="41"/>
      <c r="P44" s="42"/>
      <c r="Q44" s="42"/>
      <c r="R44" s="43">
        <v>0</v>
      </c>
      <c r="S44" s="44" t="s">
        <v>11</v>
      </c>
      <c r="T44" s="42"/>
      <c r="U44" s="44">
        <v>9.2250335450000005</v>
      </c>
      <c r="V44" s="42"/>
      <c r="W44" s="45" t="str">
        <f t="shared" si="0"/>
        <v>N/A</v>
      </c>
    </row>
    <row r="45" spans="2:23" ht="26.25" customHeight="1" x14ac:dyDescent="0.2">
      <c r="B45" s="233" t="s">
        <v>74</v>
      </c>
      <c r="C45" s="234"/>
      <c r="D45" s="234"/>
      <c r="E45" s="109" t="s">
        <v>2465</v>
      </c>
      <c r="F45" s="109"/>
      <c r="G45" s="109"/>
      <c r="H45" s="47"/>
      <c r="I45" s="47"/>
      <c r="J45" s="47"/>
      <c r="K45" s="47"/>
      <c r="L45" s="47"/>
      <c r="M45" s="47"/>
      <c r="N45" s="47"/>
      <c r="O45" s="47"/>
      <c r="P45" s="48"/>
      <c r="Q45" s="48"/>
      <c r="R45" s="49">
        <v>9.2258285000000004</v>
      </c>
      <c r="S45" s="50">
        <v>9.2258285000000004</v>
      </c>
      <c r="T45" s="51">
        <f t="shared" ref="T45" si="17">+IF(ISERR(S45/R45*100),"N/A",ROUND(S45/R45*100,2))</f>
        <v>100</v>
      </c>
      <c r="U45" s="50">
        <v>9.2250335450000005</v>
      </c>
      <c r="V45" s="51">
        <f t="shared" ref="V45" si="18">+IF(ISERR(U45/S45*100),"N/A",ROUND(U45/S45*100,2))</f>
        <v>99.99</v>
      </c>
      <c r="W45" s="52">
        <f t="shared" si="0"/>
        <v>99.99</v>
      </c>
    </row>
    <row r="46" spans="2:23" ht="23.25" customHeight="1" thickBot="1" x14ac:dyDescent="0.25">
      <c r="B46" s="231" t="s">
        <v>70</v>
      </c>
      <c r="C46" s="232"/>
      <c r="D46" s="232"/>
      <c r="E46" s="108" t="s">
        <v>2466</v>
      </c>
      <c r="F46" s="108"/>
      <c r="G46" s="108"/>
      <c r="H46" s="41"/>
      <c r="I46" s="41"/>
      <c r="J46" s="41"/>
      <c r="K46" s="41"/>
      <c r="L46" s="41"/>
      <c r="M46" s="41"/>
      <c r="N46" s="41"/>
      <c r="O46" s="41"/>
      <c r="P46" s="42"/>
      <c r="Q46" s="42"/>
      <c r="R46" s="43">
        <v>0</v>
      </c>
      <c r="S46" s="44" t="s">
        <v>11</v>
      </c>
      <c r="T46" s="42"/>
      <c r="U46" s="44">
        <v>2.5444097000000001</v>
      </c>
      <c r="V46" s="42"/>
      <c r="W46" s="45" t="str">
        <f t="shared" si="0"/>
        <v>N/A</v>
      </c>
    </row>
    <row r="47" spans="2:23" ht="26.25" customHeight="1" x14ac:dyDescent="0.2">
      <c r="B47" s="233" t="s">
        <v>74</v>
      </c>
      <c r="C47" s="234"/>
      <c r="D47" s="234"/>
      <c r="E47" s="109" t="s">
        <v>2466</v>
      </c>
      <c r="F47" s="109"/>
      <c r="G47" s="109"/>
      <c r="H47" s="47"/>
      <c r="I47" s="47"/>
      <c r="J47" s="47"/>
      <c r="K47" s="47"/>
      <c r="L47" s="47"/>
      <c r="M47" s="47"/>
      <c r="N47" s="47"/>
      <c r="O47" s="47"/>
      <c r="P47" s="48"/>
      <c r="Q47" s="48"/>
      <c r="R47" s="49">
        <v>2.5444097000000001</v>
      </c>
      <c r="S47" s="50">
        <v>2.5444097000000001</v>
      </c>
      <c r="T47" s="51">
        <f t="shared" ref="T47" si="19">+IF(ISERR(S47/R47*100),"N/A",ROUND(S47/R47*100,2))</f>
        <v>100</v>
      </c>
      <c r="U47" s="50">
        <v>2.5444097000000001</v>
      </c>
      <c r="V47" s="51">
        <f t="shared" ref="V47" si="20">+IF(ISERR(U47/S47*100),"N/A",ROUND(U47/S47*100,2))</f>
        <v>100</v>
      </c>
      <c r="W47" s="52">
        <f t="shared" si="0"/>
        <v>100</v>
      </c>
    </row>
    <row r="48" spans="2:23" ht="23.25" customHeight="1" thickBot="1" x14ac:dyDescent="0.25">
      <c r="B48" s="231" t="s">
        <v>70</v>
      </c>
      <c r="C48" s="232"/>
      <c r="D48" s="232"/>
      <c r="E48" s="108" t="s">
        <v>2467</v>
      </c>
      <c r="F48" s="108"/>
      <c r="G48" s="108"/>
      <c r="H48" s="41"/>
      <c r="I48" s="41"/>
      <c r="J48" s="41"/>
      <c r="K48" s="41"/>
      <c r="L48" s="41"/>
      <c r="M48" s="41"/>
      <c r="N48" s="41"/>
      <c r="O48" s="41"/>
      <c r="P48" s="42"/>
      <c r="Q48" s="42"/>
      <c r="R48" s="43">
        <v>0</v>
      </c>
      <c r="S48" s="44" t="s">
        <v>11</v>
      </c>
      <c r="T48" s="42"/>
      <c r="U48" s="44">
        <v>0.35513962050000003</v>
      </c>
      <c r="V48" s="42"/>
      <c r="W48" s="45" t="str">
        <f t="shared" si="0"/>
        <v>N/A</v>
      </c>
    </row>
    <row r="49" spans="2:23" ht="26.25" customHeight="1" x14ac:dyDescent="0.2">
      <c r="B49" s="233" t="s">
        <v>74</v>
      </c>
      <c r="C49" s="234"/>
      <c r="D49" s="234"/>
      <c r="E49" s="109" t="s">
        <v>2467</v>
      </c>
      <c r="F49" s="109"/>
      <c r="G49" s="109"/>
      <c r="H49" s="47"/>
      <c r="I49" s="47"/>
      <c r="J49" s="47"/>
      <c r="K49" s="47"/>
      <c r="L49" s="47"/>
      <c r="M49" s="47"/>
      <c r="N49" s="47"/>
      <c r="O49" s="47"/>
      <c r="P49" s="48"/>
      <c r="Q49" s="48"/>
      <c r="R49" s="49">
        <v>0.35513962050000003</v>
      </c>
      <c r="S49" s="50">
        <v>0.35513962050000003</v>
      </c>
      <c r="T49" s="51">
        <f t="shared" ref="T49" si="21">+IF(ISERR(S49/R49*100),"N/A",ROUND(S49/R49*100,2))</f>
        <v>100</v>
      </c>
      <c r="U49" s="50">
        <v>0.35513962050000003</v>
      </c>
      <c r="V49" s="51">
        <f t="shared" ref="V49" si="22">+IF(ISERR(U49/S49*100),"N/A",ROUND(U49/S49*100,2))</f>
        <v>100</v>
      </c>
      <c r="W49" s="52">
        <f t="shared" si="0"/>
        <v>100</v>
      </c>
    </row>
    <row r="50" spans="2:23" ht="23.25" customHeight="1" thickBot="1" x14ac:dyDescent="0.25">
      <c r="B50" s="231" t="s">
        <v>70</v>
      </c>
      <c r="C50" s="232"/>
      <c r="D50" s="232"/>
      <c r="E50" s="108" t="s">
        <v>2468</v>
      </c>
      <c r="F50" s="108"/>
      <c r="G50" s="108"/>
      <c r="H50" s="41"/>
      <c r="I50" s="41"/>
      <c r="J50" s="41"/>
      <c r="K50" s="41"/>
      <c r="L50" s="41"/>
      <c r="M50" s="41"/>
      <c r="N50" s="41"/>
      <c r="O50" s="41"/>
      <c r="P50" s="42"/>
      <c r="Q50" s="42"/>
      <c r="R50" s="43">
        <v>0</v>
      </c>
      <c r="S50" s="44" t="s">
        <v>11</v>
      </c>
      <c r="T50" s="42"/>
      <c r="U50" s="44">
        <v>0.96175079699999999</v>
      </c>
      <c r="V50" s="42"/>
      <c r="W50" s="45" t="str">
        <f t="shared" si="0"/>
        <v>N/A</v>
      </c>
    </row>
    <row r="51" spans="2:23" ht="26.25" customHeight="1" x14ac:dyDescent="0.2">
      <c r="B51" s="233" t="s">
        <v>74</v>
      </c>
      <c r="C51" s="234"/>
      <c r="D51" s="234"/>
      <c r="E51" s="109" t="s">
        <v>2468</v>
      </c>
      <c r="F51" s="109"/>
      <c r="G51" s="109"/>
      <c r="H51" s="47"/>
      <c r="I51" s="47"/>
      <c r="J51" s="47"/>
      <c r="K51" s="47"/>
      <c r="L51" s="47"/>
      <c r="M51" s="47"/>
      <c r="N51" s="47"/>
      <c r="O51" s="47"/>
      <c r="P51" s="48"/>
      <c r="Q51" s="48"/>
      <c r="R51" s="49">
        <v>0.96175079699999999</v>
      </c>
      <c r="S51" s="50">
        <v>0.96175079699999999</v>
      </c>
      <c r="T51" s="51">
        <f t="shared" ref="T51" si="23">+IF(ISERR(S51/R51*100),"N/A",ROUND(S51/R51*100,2))</f>
        <v>100</v>
      </c>
      <c r="U51" s="50">
        <v>0.96175079699999999</v>
      </c>
      <c r="V51" s="51">
        <f t="shared" ref="V51" si="24">+IF(ISERR(U51/S51*100),"N/A",ROUND(U51/S51*100,2))</f>
        <v>100</v>
      </c>
      <c r="W51" s="52">
        <f t="shared" si="0"/>
        <v>100</v>
      </c>
    </row>
    <row r="52" spans="2:23" ht="23.25" customHeight="1" thickBot="1" x14ac:dyDescent="0.25">
      <c r="B52" s="231" t="s">
        <v>70</v>
      </c>
      <c r="C52" s="232"/>
      <c r="D52" s="232"/>
      <c r="E52" s="108" t="s">
        <v>361</v>
      </c>
      <c r="F52" s="108"/>
      <c r="G52" s="108"/>
      <c r="H52" s="41"/>
      <c r="I52" s="41"/>
      <c r="J52" s="41"/>
      <c r="K52" s="41"/>
      <c r="L52" s="41"/>
      <c r="M52" s="41"/>
      <c r="N52" s="41"/>
      <c r="O52" s="41"/>
      <c r="P52" s="42"/>
      <c r="Q52" s="42"/>
      <c r="R52" s="43">
        <v>131.4576750257653</v>
      </c>
      <c r="S52" s="44" t="s">
        <v>11</v>
      </c>
      <c r="T52" s="42"/>
      <c r="U52" s="44">
        <v>0</v>
      </c>
      <c r="V52" s="42"/>
      <c r="W52" s="45">
        <f t="shared" si="0"/>
        <v>0</v>
      </c>
    </row>
    <row r="53" spans="2:23" ht="26.25" customHeight="1" x14ac:dyDescent="0.2">
      <c r="B53" s="233" t="s">
        <v>74</v>
      </c>
      <c r="C53" s="234"/>
      <c r="D53" s="234"/>
      <c r="E53" s="109" t="s">
        <v>361</v>
      </c>
      <c r="F53" s="109"/>
      <c r="G53" s="109"/>
      <c r="H53" s="47"/>
      <c r="I53" s="47"/>
      <c r="J53" s="47"/>
      <c r="K53" s="47"/>
      <c r="L53" s="47"/>
      <c r="M53" s="47"/>
      <c r="N53" s="47"/>
      <c r="O53" s="47"/>
      <c r="P53" s="48"/>
      <c r="Q53" s="48"/>
      <c r="R53" s="49">
        <v>0</v>
      </c>
      <c r="S53" s="50">
        <v>0</v>
      </c>
      <c r="T53" s="51" t="str">
        <f t="shared" ref="T53" si="25">+IF(ISERR(S53/R53*100),"N/A",ROUND(S53/R53*100,2))</f>
        <v>N/A</v>
      </c>
      <c r="U53" s="50">
        <v>0</v>
      </c>
      <c r="V53" s="51" t="str">
        <f t="shared" ref="V53" si="26">+IF(ISERR(U53/S53*100),"N/A",ROUND(U53/S53*100,2))</f>
        <v>N/A</v>
      </c>
      <c r="W53" s="52" t="str">
        <f t="shared" si="0"/>
        <v>N/A</v>
      </c>
    </row>
    <row r="54" spans="2:23" ht="23.25" customHeight="1" thickBot="1" x14ac:dyDescent="0.25">
      <c r="B54" s="231" t="s">
        <v>70</v>
      </c>
      <c r="C54" s="232"/>
      <c r="D54" s="232"/>
      <c r="E54" s="108" t="s">
        <v>1357</v>
      </c>
      <c r="F54" s="108"/>
      <c r="G54" s="108"/>
      <c r="H54" s="41"/>
      <c r="I54" s="41"/>
      <c r="J54" s="41"/>
      <c r="K54" s="41"/>
      <c r="L54" s="41"/>
      <c r="M54" s="41"/>
      <c r="N54" s="41"/>
      <c r="O54" s="41"/>
      <c r="P54" s="42"/>
      <c r="Q54" s="42"/>
      <c r="R54" s="43">
        <v>0</v>
      </c>
      <c r="S54" s="44" t="s">
        <v>11</v>
      </c>
      <c r="T54" s="42"/>
      <c r="U54" s="44">
        <v>10.845271817835</v>
      </c>
      <c r="V54" s="42"/>
      <c r="W54" s="45" t="str">
        <f t="shared" si="0"/>
        <v>N/A</v>
      </c>
    </row>
    <row r="55" spans="2:23" ht="26.25" customHeight="1" x14ac:dyDescent="0.2">
      <c r="B55" s="233" t="s">
        <v>74</v>
      </c>
      <c r="C55" s="234"/>
      <c r="D55" s="234"/>
      <c r="E55" s="109" t="s">
        <v>1357</v>
      </c>
      <c r="F55" s="109"/>
      <c r="G55" s="109"/>
      <c r="H55" s="47"/>
      <c r="I55" s="47"/>
      <c r="J55" s="47"/>
      <c r="K55" s="47"/>
      <c r="L55" s="47"/>
      <c r="M55" s="47"/>
      <c r="N55" s="47"/>
      <c r="O55" s="47"/>
      <c r="P55" s="48"/>
      <c r="Q55" s="48"/>
      <c r="R55" s="49">
        <v>10.845271817835</v>
      </c>
      <c r="S55" s="50">
        <v>10.845271817835</v>
      </c>
      <c r="T55" s="51">
        <f t="shared" ref="T55" si="27">+IF(ISERR(S55/R55*100),"N/A",ROUND(S55/R55*100,2))</f>
        <v>100</v>
      </c>
      <c r="U55" s="50">
        <v>10.845271817835</v>
      </c>
      <c r="V55" s="51">
        <f t="shared" ref="V55" si="28">+IF(ISERR(U55/S55*100),"N/A",ROUND(U55/S55*100,2))</f>
        <v>100</v>
      </c>
      <c r="W55" s="52">
        <f t="shared" si="0"/>
        <v>100</v>
      </c>
    </row>
    <row r="56" spans="2:23" ht="23.25" customHeight="1" thickBot="1" x14ac:dyDescent="0.25">
      <c r="B56" s="231" t="s">
        <v>70</v>
      </c>
      <c r="C56" s="232"/>
      <c r="D56" s="232"/>
      <c r="E56" s="108" t="s">
        <v>1394</v>
      </c>
      <c r="F56" s="108"/>
      <c r="G56" s="108"/>
      <c r="H56" s="41"/>
      <c r="I56" s="41"/>
      <c r="J56" s="41"/>
      <c r="K56" s="41"/>
      <c r="L56" s="41"/>
      <c r="M56" s="41"/>
      <c r="N56" s="41"/>
      <c r="O56" s="41"/>
      <c r="P56" s="42"/>
      <c r="Q56" s="42"/>
      <c r="R56" s="43">
        <v>0</v>
      </c>
      <c r="S56" s="44" t="s">
        <v>11</v>
      </c>
      <c r="T56" s="42"/>
      <c r="U56" s="44">
        <v>9.461516109779998</v>
      </c>
      <c r="V56" s="42"/>
      <c r="W56" s="45" t="str">
        <f t="shared" si="0"/>
        <v>N/A</v>
      </c>
    </row>
    <row r="57" spans="2:23" ht="26.25" customHeight="1" thickBot="1" x14ac:dyDescent="0.25">
      <c r="B57" s="233" t="s">
        <v>74</v>
      </c>
      <c r="C57" s="234"/>
      <c r="D57" s="234"/>
      <c r="E57" s="109" t="s">
        <v>1394</v>
      </c>
      <c r="F57" s="109"/>
      <c r="G57" s="109"/>
      <c r="H57" s="47"/>
      <c r="I57" s="47"/>
      <c r="J57" s="47"/>
      <c r="K57" s="47"/>
      <c r="L57" s="47"/>
      <c r="M57" s="47"/>
      <c r="N57" s="47"/>
      <c r="O57" s="47"/>
      <c r="P57" s="48"/>
      <c r="Q57" s="48"/>
      <c r="R57" s="49">
        <v>9.461516109779998</v>
      </c>
      <c r="S57" s="50">
        <v>9.461516109779998</v>
      </c>
      <c r="T57" s="51">
        <f t="shared" ref="T57" si="29">+IF(ISERR(S57/R57*100),"N/A",ROUND(S57/R57*100,2))</f>
        <v>100</v>
      </c>
      <c r="U57" s="50">
        <v>9.461516109779998</v>
      </c>
      <c r="V57" s="51">
        <f t="shared" ref="V57" si="30">+IF(ISERR(U57/S57*100),"N/A",ROUND(U57/S57*100,2))</f>
        <v>100</v>
      </c>
      <c r="W57" s="52">
        <f t="shared" si="0"/>
        <v>100</v>
      </c>
    </row>
    <row r="58" spans="2:23" ht="21.75" customHeight="1" thickTop="1" thickBot="1" x14ac:dyDescent="0.25">
      <c r="B58" s="11" t="s">
        <v>80</v>
      </c>
      <c r="C58" s="12"/>
      <c r="D58" s="12"/>
      <c r="E58" s="12"/>
      <c r="F58" s="12"/>
      <c r="G58" s="12"/>
      <c r="H58" s="13"/>
      <c r="I58" s="13"/>
      <c r="J58" s="13"/>
      <c r="K58" s="13"/>
      <c r="L58" s="13"/>
      <c r="M58" s="13"/>
      <c r="N58" s="13"/>
      <c r="O58" s="13"/>
      <c r="P58" s="13"/>
      <c r="Q58" s="13"/>
      <c r="R58" s="13"/>
      <c r="S58" s="13"/>
      <c r="T58" s="13"/>
      <c r="U58" s="13"/>
      <c r="V58" s="13"/>
      <c r="W58" s="14"/>
    </row>
    <row r="59" spans="2:23" ht="37.5" customHeight="1" thickTop="1" x14ac:dyDescent="0.2">
      <c r="B59" s="213" t="s">
        <v>1382</v>
      </c>
      <c r="C59" s="214"/>
      <c r="D59" s="214"/>
      <c r="E59" s="214"/>
      <c r="F59" s="214"/>
      <c r="G59" s="214"/>
      <c r="H59" s="214"/>
      <c r="I59" s="214"/>
      <c r="J59" s="214"/>
      <c r="K59" s="214"/>
      <c r="L59" s="214"/>
      <c r="M59" s="214"/>
      <c r="N59" s="214"/>
      <c r="O59" s="214"/>
      <c r="P59" s="214"/>
      <c r="Q59" s="214"/>
      <c r="R59" s="214"/>
      <c r="S59" s="214"/>
      <c r="T59" s="214"/>
      <c r="U59" s="214"/>
      <c r="V59" s="214"/>
      <c r="W59" s="215"/>
    </row>
    <row r="60" spans="2:23" ht="15" customHeight="1" thickBot="1" x14ac:dyDescent="0.25">
      <c r="B60" s="216"/>
      <c r="C60" s="217"/>
      <c r="D60" s="217"/>
      <c r="E60" s="217"/>
      <c r="F60" s="217"/>
      <c r="G60" s="217"/>
      <c r="H60" s="217"/>
      <c r="I60" s="217"/>
      <c r="J60" s="217"/>
      <c r="K60" s="217"/>
      <c r="L60" s="217"/>
      <c r="M60" s="217"/>
      <c r="N60" s="217"/>
      <c r="O60" s="217"/>
      <c r="P60" s="217"/>
      <c r="Q60" s="217"/>
      <c r="R60" s="217"/>
      <c r="S60" s="217"/>
      <c r="T60" s="217"/>
      <c r="U60" s="217"/>
      <c r="V60" s="217"/>
      <c r="W60" s="218"/>
    </row>
    <row r="61" spans="2:23" ht="37.5" customHeight="1" thickTop="1" x14ac:dyDescent="0.2">
      <c r="B61" s="213" t="s">
        <v>1381</v>
      </c>
      <c r="C61" s="214"/>
      <c r="D61" s="214"/>
      <c r="E61" s="214"/>
      <c r="F61" s="214"/>
      <c r="G61" s="214"/>
      <c r="H61" s="214"/>
      <c r="I61" s="214"/>
      <c r="J61" s="214"/>
      <c r="K61" s="214"/>
      <c r="L61" s="214"/>
      <c r="M61" s="214"/>
      <c r="N61" s="214"/>
      <c r="O61" s="214"/>
      <c r="P61" s="214"/>
      <c r="Q61" s="214"/>
      <c r="R61" s="214"/>
      <c r="S61" s="214"/>
      <c r="T61" s="214"/>
      <c r="U61" s="214"/>
      <c r="V61" s="214"/>
      <c r="W61" s="215"/>
    </row>
    <row r="62" spans="2:23" ht="15" customHeight="1" thickBot="1" x14ac:dyDescent="0.25">
      <c r="B62" s="216"/>
      <c r="C62" s="217"/>
      <c r="D62" s="217"/>
      <c r="E62" s="217"/>
      <c r="F62" s="217"/>
      <c r="G62" s="217"/>
      <c r="H62" s="217"/>
      <c r="I62" s="217"/>
      <c r="J62" s="217"/>
      <c r="K62" s="217"/>
      <c r="L62" s="217"/>
      <c r="M62" s="217"/>
      <c r="N62" s="217"/>
      <c r="O62" s="217"/>
      <c r="P62" s="217"/>
      <c r="Q62" s="217"/>
      <c r="R62" s="217"/>
      <c r="S62" s="217"/>
      <c r="T62" s="217"/>
      <c r="U62" s="217"/>
      <c r="V62" s="217"/>
      <c r="W62" s="218"/>
    </row>
    <row r="63" spans="2:23" ht="37.5" customHeight="1" thickTop="1" x14ac:dyDescent="0.2">
      <c r="B63" s="213" t="s">
        <v>1380</v>
      </c>
      <c r="C63" s="214"/>
      <c r="D63" s="214"/>
      <c r="E63" s="214"/>
      <c r="F63" s="214"/>
      <c r="G63" s="214"/>
      <c r="H63" s="214"/>
      <c r="I63" s="214"/>
      <c r="J63" s="214"/>
      <c r="K63" s="214"/>
      <c r="L63" s="214"/>
      <c r="M63" s="214"/>
      <c r="N63" s="214"/>
      <c r="O63" s="214"/>
      <c r="P63" s="214"/>
      <c r="Q63" s="214"/>
      <c r="R63" s="214"/>
      <c r="S63" s="214"/>
      <c r="T63" s="214"/>
      <c r="U63" s="214"/>
      <c r="V63" s="214"/>
      <c r="W63" s="215"/>
    </row>
    <row r="64" spans="2:23" ht="13.5" thickBot="1" x14ac:dyDescent="0.25">
      <c r="B64" s="219"/>
      <c r="C64" s="220"/>
      <c r="D64" s="220"/>
      <c r="E64" s="220"/>
      <c r="F64" s="220"/>
      <c r="G64" s="220"/>
      <c r="H64" s="220"/>
      <c r="I64" s="220"/>
      <c r="J64" s="220"/>
      <c r="K64" s="220"/>
      <c r="L64" s="220"/>
      <c r="M64" s="220"/>
      <c r="N64" s="220"/>
      <c r="O64" s="220"/>
      <c r="P64" s="220"/>
      <c r="Q64" s="220"/>
      <c r="R64" s="220"/>
      <c r="S64" s="220"/>
      <c r="T64" s="220"/>
      <c r="U64" s="220"/>
      <c r="V64" s="220"/>
      <c r="W64" s="221"/>
    </row>
  </sheetData>
  <mergeCells count="85">
    <mergeCell ref="B61:W62"/>
    <mergeCell ref="B63:W64"/>
    <mergeCell ref="S24:T24"/>
    <mergeCell ref="V24:W24"/>
    <mergeCell ref="B26:D26"/>
    <mergeCell ref="B27:D27"/>
    <mergeCell ref="B59:W60"/>
    <mergeCell ref="B28:D28"/>
    <mergeCell ref="B29:D29"/>
    <mergeCell ref="B30:D30"/>
    <mergeCell ref="B31:D31"/>
    <mergeCell ref="B32:D32"/>
    <mergeCell ref="B33:D33"/>
    <mergeCell ref="B34:D34"/>
    <mergeCell ref="B35:D35"/>
    <mergeCell ref="B36:D36"/>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7:D57"/>
    <mergeCell ref="B52:D52"/>
    <mergeCell ref="B53:D53"/>
    <mergeCell ref="B54:D54"/>
    <mergeCell ref="B55:D55"/>
    <mergeCell ref="B56:D5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1352</v>
      </c>
      <c r="D4" s="266" t="s">
        <v>1351</v>
      </c>
      <c r="E4" s="266"/>
      <c r="F4" s="266"/>
      <c r="G4" s="266"/>
      <c r="H4" s="267"/>
      <c r="I4" s="18"/>
      <c r="J4" s="268" t="s">
        <v>6</v>
      </c>
      <c r="K4" s="266"/>
      <c r="L4" s="17" t="s">
        <v>1405</v>
      </c>
      <c r="M4" s="269" t="s">
        <v>1404</v>
      </c>
      <c r="N4" s="269"/>
      <c r="O4" s="269"/>
      <c r="P4" s="269"/>
      <c r="Q4" s="270"/>
      <c r="R4" s="19"/>
      <c r="S4" s="271" t="s">
        <v>9</v>
      </c>
      <c r="T4" s="272"/>
      <c r="U4" s="272"/>
      <c r="V4" s="259" t="s">
        <v>1403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1399</v>
      </c>
      <c r="D6" s="255" t="s">
        <v>1402</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1401</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1400</v>
      </c>
      <c r="C21" s="236"/>
      <c r="D21" s="236"/>
      <c r="E21" s="236"/>
      <c r="F21" s="236"/>
      <c r="G21" s="236"/>
      <c r="H21" s="236"/>
      <c r="I21" s="236"/>
      <c r="J21" s="236"/>
      <c r="K21" s="236"/>
      <c r="L21" s="236"/>
      <c r="M21" s="237" t="s">
        <v>1399</v>
      </c>
      <c r="N21" s="237"/>
      <c r="O21" s="237" t="s">
        <v>52</v>
      </c>
      <c r="P21" s="237"/>
      <c r="Q21" s="238" t="s">
        <v>53</v>
      </c>
      <c r="R21" s="238"/>
      <c r="S21" s="34" t="s">
        <v>1398</v>
      </c>
      <c r="T21" s="34" t="s">
        <v>1397</v>
      </c>
      <c r="U21" s="34" t="s">
        <v>1396</v>
      </c>
      <c r="V21" s="34">
        <f>+IF(ISERR(U21/T21*100),"N/A",ROUND(U21/T21*100,2))</f>
        <v>126.99</v>
      </c>
      <c r="W21" s="35">
        <f>+IF(ISERR(U21/S21*100),"N/A",ROUND(U21/S21*100,2))</f>
        <v>127.14</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1394</v>
      </c>
      <c r="F25" s="40"/>
      <c r="G25" s="40"/>
      <c r="H25" s="41"/>
      <c r="I25" s="41"/>
      <c r="J25" s="41"/>
      <c r="K25" s="41"/>
      <c r="L25" s="41"/>
      <c r="M25" s="41"/>
      <c r="N25" s="41"/>
      <c r="O25" s="41"/>
      <c r="P25" s="42"/>
      <c r="Q25" s="42"/>
      <c r="R25" s="43" t="s">
        <v>1395</v>
      </c>
      <c r="S25" s="44" t="s">
        <v>11</v>
      </c>
      <c r="T25" s="42"/>
      <c r="U25" s="44" t="s">
        <v>1393</v>
      </c>
      <c r="V25" s="42"/>
      <c r="W25" s="45">
        <f>+IF(ISERR(U25/R25*100),"N/A",ROUND(U25/R25*100,2))</f>
        <v>105.78</v>
      </c>
    </row>
    <row r="26" spans="2:27" ht="26.25" customHeight="1" thickBot="1" x14ac:dyDescent="0.25">
      <c r="B26" s="233" t="s">
        <v>74</v>
      </c>
      <c r="C26" s="234"/>
      <c r="D26" s="234"/>
      <c r="E26" s="46" t="s">
        <v>1394</v>
      </c>
      <c r="F26" s="46"/>
      <c r="G26" s="46"/>
      <c r="H26" s="47"/>
      <c r="I26" s="47"/>
      <c r="J26" s="47"/>
      <c r="K26" s="47"/>
      <c r="L26" s="47"/>
      <c r="M26" s="47"/>
      <c r="N26" s="47"/>
      <c r="O26" s="47"/>
      <c r="P26" s="48"/>
      <c r="Q26" s="48"/>
      <c r="R26" s="49" t="s">
        <v>1393</v>
      </c>
      <c r="S26" s="50" t="s">
        <v>1393</v>
      </c>
      <c r="T26" s="51">
        <f>+IF(ISERR(S26/R26*100),"N/A",ROUND(S26/R26*100,2))</f>
        <v>100</v>
      </c>
      <c r="U26" s="50" t="s">
        <v>1393</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1392</v>
      </c>
      <c r="C28" s="214"/>
      <c r="D28" s="214"/>
      <c r="E28" s="214"/>
      <c r="F28" s="214"/>
      <c r="G28" s="214"/>
      <c r="H28" s="214"/>
      <c r="I28" s="214"/>
      <c r="J28" s="214"/>
      <c r="K28" s="214"/>
      <c r="L28" s="214"/>
      <c r="M28" s="214"/>
      <c r="N28" s="214"/>
      <c r="O28" s="214"/>
      <c r="P28" s="214"/>
      <c r="Q28" s="214"/>
      <c r="R28" s="214"/>
      <c r="S28" s="214"/>
      <c r="T28" s="214"/>
      <c r="U28" s="214"/>
      <c r="V28" s="214"/>
      <c r="W28" s="215"/>
    </row>
    <row r="29" spans="2:27" ht="46.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1391</v>
      </c>
      <c r="C30" s="214"/>
      <c r="D30" s="214"/>
      <c r="E30" s="214"/>
      <c r="F30" s="214"/>
      <c r="G30" s="214"/>
      <c r="H30" s="214"/>
      <c r="I30" s="214"/>
      <c r="J30" s="214"/>
      <c r="K30" s="214"/>
      <c r="L30" s="214"/>
      <c r="M30" s="214"/>
      <c r="N30" s="214"/>
      <c r="O30" s="214"/>
      <c r="P30" s="214"/>
      <c r="Q30" s="214"/>
      <c r="R30" s="214"/>
      <c r="S30" s="214"/>
      <c r="T30" s="214"/>
      <c r="U30" s="214"/>
      <c r="V30" s="214"/>
      <c r="W30" s="215"/>
    </row>
    <row r="31" spans="2:27" ht="45.7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1390</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9.5"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1450</v>
      </c>
      <c r="D4" s="266" t="s">
        <v>1449</v>
      </c>
      <c r="E4" s="266"/>
      <c r="F4" s="266"/>
      <c r="G4" s="266"/>
      <c r="H4" s="267"/>
      <c r="I4" s="18"/>
      <c r="J4" s="268" t="s">
        <v>6</v>
      </c>
      <c r="K4" s="266"/>
      <c r="L4" s="17" t="s">
        <v>245</v>
      </c>
      <c r="M4" s="269" t="s">
        <v>1448</v>
      </c>
      <c r="N4" s="269"/>
      <c r="O4" s="269"/>
      <c r="P4" s="269"/>
      <c r="Q4" s="270"/>
      <c r="R4" s="19"/>
      <c r="S4" s="271" t="s">
        <v>9</v>
      </c>
      <c r="T4" s="272"/>
      <c r="U4" s="272"/>
      <c r="V4" s="259" t="s">
        <v>1447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1432</v>
      </c>
      <c r="D6" s="255" t="s">
        <v>1446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1418</v>
      </c>
      <c r="D7" s="257" t="s">
        <v>1445</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1444</v>
      </c>
      <c r="K8" s="26" t="s">
        <v>1443</v>
      </c>
      <c r="L8" s="26" t="s">
        <v>1442</v>
      </c>
      <c r="M8" s="26" t="s">
        <v>1441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1440</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1439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1438</v>
      </c>
      <c r="C21" s="236"/>
      <c r="D21" s="236"/>
      <c r="E21" s="236"/>
      <c r="F21" s="236"/>
      <c r="G21" s="236"/>
      <c r="H21" s="236"/>
      <c r="I21" s="236"/>
      <c r="J21" s="236"/>
      <c r="K21" s="236"/>
      <c r="L21" s="236"/>
      <c r="M21" s="237" t="s">
        <v>1432</v>
      </c>
      <c r="N21" s="237"/>
      <c r="O21" s="237" t="s">
        <v>52</v>
      </c>
      <c r="P21" s="237"/>
      <c r="Q21" s="238" t="s">
        <v>53</v>
      </c>
      <c r="R21" s="238"/>
      <c r="S21" s="34" t="s">
        <v>802</v>
      </c>
      <c r="T21" s="34" t="s">
        <v>802</v>
      </c>
      <c r="U21" s="34" t="s">
        <v>1437</v>
      </c>
      <c r="V21" s="34">
        <f t="shared" ref="V21:V32" si="0">+IF(ISERR(U21/T21*100),"N/A",ROUND(U21/T21*100,2))</f>
        <v>18.670000000000002</v>
      </c>
      <c r="W21" s="35">
        <f t="shared" ref="W21:W32" si="1">+IF(ISERR(U21/S21*100),"N/A",ROUND(U21/S21*100,2))</f>
        <v>18.670000000000002</v>
      </c>
    </row>
    <row r="22" spans="2:27" ht="56.25" customHeight="1" x14ac:dyDescent="0.2">
      <c r="B22" s="235" t="s">
        <v>1436</v>
      </c>
      <c r="C22" s="236"/>
      <c r="D22" s="236"/>
      <c r="E22" s="236"/>
      <c r="F22" s="236"/>
      <c r="G22" s="236"/>
      <c r="H22" s="236"/>
      <c r="I22" s="236"/>
      <c r="J22" s="236"/>
      <c r="K22" s="236"/>
      <c r="L22" s="236"/>
      <c r="M22" s="237" t="s">
        <v>1432</v>
      </c>
      <c r="N22" s="237"/>
      <c r="O22" s="237" t="s">
        <v>52</v>
      </c>
      <c r="P22" s="237"/>
      <c r="Q22" s="238" t="s">
        <v>53</v>
      </c>
      <c r="R22" s="238"/>
      <c r="S22" s="34" t="s">
        <v>260</v>
      </c>
      <c r="T22" s="34" t="s">
        <v>260</v>
      </c>
      <c r="U22" s="34" t="s">
        <v>619</v>
      </c>
      <c r="V22" s="34">
        <f t="shared" si="0"/>
        <v>54</v>
      </c>
      <c r="W22" s="35">
        <f t="shared" si="1"/>
        <v>54</v>
      </c>
    </row>
    <row r="23" spans="2:27" ht="56.25" customHeight="1" x14ac:dyDescent="0.2">
      <c r="B23" s="235" t="s">
        <v>1435</v>
      </c>
      <c r="C23" s="236"/>
      <c r="D23" s="236"/>
      <c r="E23" s="236"/>
      <c r="F23" s="236"/>
      <c r="G23" s="236"/>
      <c r="H23" s="236"/>
      <c r="I23" s="236"/>
      <c r="J23" s="236"/>
      <c r="K23" s="236"/>
      <c r="L23" s="236"/>
      <c r="M23" s="237" t="s">
        <v>1432</v>
      </c>
      <c r="N23" s="237"/>
      <c r="O23" s="237" t="s">
        <v>52</v>
      </c>
      <c r="P23" s="237"/>
      <c r="Q23" s="238" t="s">
        <v>53</v>
      </c>
      <c r="R23" s="238"/>
      <c r="S23" s="34" t="s">
        <v>1434</v>
      </c>
      <c r="T23" s="34" t="s">
        <v>1434</v>
      </c>
      <c r="U23" s="34" t="s">
        <v>54</v>
      </c>
      <c r="V23" s="34">
        <f t="shared" si="0"/>
        <v>110.99</v>
      </c>
      <c r="W23" s="35">
        <f t="shared" si="1"/>
        <v>110.99</v>
      </c>
    </row>
    <row r="24" spans="2:27" ht="56.25" customHeight="1" x14ac:dyDescent="0.2">
      <c r="B24" s="235" t="s">
        <v>1433</v>
      </c>
      <c r="C24" s="236"/>
      <c r="D24" s="236"/>
      <c r="E24" s="236"/>
      <c r="F24" s="236"/>
      <c r="G24" s="236"/>
      <c r="H24" s="236"/>
      <c r="I24" s="236"/>
      <c r="J24" s="236"/>
      <c r="K24" s="236"/>
      <c r="L24" s="236"/>
      <c r="M24" s="237" t="s">
        <v>1432</v>
      </c>
      <c r="N24" s="237"/>
      <c r="O24" s="237" t="s">
        <v>52</v>
      </c>
      <c r="P24" s="237"/>
      <c r="Q24" s="238" t="s">
        <v>393</v>
      </c>
      <c r="R24" s="238"/>
      <c r="S24" s="34" t="s">
        <v>470</v>
      </c>
      <c r="T24" s="34" t="s">
        <v>470</v>
      </c>
      <c r="U24" s="34" t="s">
        <v>604</v>
      </c>
      <c r="V24" s="34">
        <f t="shared" si="0"/>
        <v>50</v>
      </c>
      <c r="W24" s="35">
        <f t="shared" si="1"/>
        <v>50</v>
      </c>
    </row>
    <row r="25" spans="2:27" ht="56.25" customHeight="1" x14ac:dyDescent="0.2">
      <c r="B25" s="235" t="s">
        <v>1431</v>
      </c>
      <c r="C25" s="236"/>
      <c r="D25" s="236"/>
      <c r="E25" s="236"/>
      <c r="F25" s="236"/>
      <c r="G25" s="236"/>
      <c r="H25" s="236"/>
      <c r="I25" s="236"/>
      <c r="J25" s="236"/>
      <c r="K25" s="236"/>
      <c r="L25" s="236"/>
      <c r="M25" s="237" t="s">
        <v>1418</v>
      </c>
      <c r="N25" s="237"/>
      <c r="O25" s="237" t="s">
        <v>52</v>
      </c>
      <c r="P25" s="237"/>
      <c r="Q25" s="238" t="s">
        <v>53</v>
      </c>
      <c r="R25" s="238"/>
      <c r="S25" s="34" t="s">
        <v>815</v>
      </c>
      <c r="T25" s="34" t="s">
        <v>1430</v>
      </c>
      <c r="U25" s="34" t="s">
        <v>781</v>
      </c>
      <c r="V25" s="34">
        <f t="shared" si="0"/>
        <v>25.93</v>
      </c>
      <c r="W25" s="35">
        <f t="shared" si="1"/>
        <v>25.94</v>
      </c>
    </row>
    <row r="26" spans="2:27" ht="56.25" customHeight="1" x14ac:dyDescent="0.2">
      <c r="B26" s="235" t="s">
        <v>1429</v>
      </c>
      <c r="C26" s="236"/>
      <c r="D26" s="236"/>
      <c r="E26" s="236"/>
      <c r="F26" s="236"/>
      <c r="G26" s="236"/>
      <c r="H26" s="236"/>
      <c r="I26" s="236"/>
      <c r="J26" s="236"/>
      <c r="K26" s="236"/>
      <c r="L26" s="236"/>
      <c r="M26" s="237" t="s">
        <v>1418</v>
      </c>
      <c r="N26" s="237"/>
      <c r="O26" s="237" t="s">
        <v>52</v>
      </c>
      <c r="P26" s="237"/>
      <c r="Q26" s="238" t="s">
        <v>53</v>
      </c>
      <c r="R26" s="238"/>
      <c r="S26" s="34" t="s">
        <v>210</v>
      </c>
      <c r="T26" s="34" t="s">
        <v>210</v>
      </c>
      <c r="U26" s="34" t="s">
        <v>1428</v>
      </c>
      <c r="V26" s="34">
        <f t="shared" si="0"/>
        <v>211</v>
      </c>
      <c r="W26" s="35">
        <f t="shared" si="1"/>
        <v>211</v>
      </c>
    </row>
    <row r="27" spans="2:27" ht="56.25" customHeight="1" x14ac:dyDescent="0.2">
      <c r="B27" s="235" t="s">
        <v>1427</v>
      </c>
      <c r="C27" s="236"/>
      <c r="D27" s="236"/>
      <c r="E27" s="236"/>
      <c r="F27" s="236"/>
      <c r="G27" s="236"/>
      <c r="H27" s="236"/>
      <c r="I27" s="236"/>
      <c r="J27" s="236"/>
      <c r="K27" s="236"/>
      <c r="L27" s="236"/>
      <c r="M27" s="237" t="s">
        <v>1418</v>
      </c>
      <c r="N27" s="237"/>
      <c r="O27" s="237" t="s">
        <v>52</v>
      </c>
      <c r="P27" s="237"/>
      <c r="Q27" s="238" t="s">
        <v>53</v>
      </c>
      <c r="R27" s="238"/>
      <c r="S27" s="34" t="s">
        <v>54</v>
      </c>
      <c r="T27" s="34" t="s">
        <v>54</v>
      </c>
      <c r="U27" s="34" t="s">
        <v>197</v>
      </c>
      <c r="V27" s="34">
        <f t="shared" si="0"/>
        <v>170</v>
      </c>
      <c r="W27" s="35">
        <f t="shared" si="1"/>
        <v>170</v>
      </c>
    </row>
    <row r="28" spans="2:27" ht="56.25" customHeight="1" x14ac:dyDescent="0.2">
      <c r="B28" s="235" t="s">
        <v>1426</v>
      </c>
      <c r="C28" s="236"/>
      <c r="D28" s="236"/>
      <c r="E28" s="236"/>
      <c r="F28" s="236"/>
      <c r="G28" s="236"/>
      <c r="H28" s="236"/>
      <c r="I28" s="236"/>
      <c r="J28" s="236"/>
      <c r="K28" s="236"/>
      <c r="L28" s="236"/>
      <c r="M28" s="237" t="s">
        <v>1418</v>
      </c>
      <c r="N28" s="237"/>
      <c r="O28" s="237" t="s">
        <v>52</v>
      </c>
      <c r="P28" s="237"/>
      <c r="Q28" s="238" t="s">
        <v>53</v>
      </c>
      <c r="R28" s="238"/>
      <c r="S28" s="34" t="s">
        <v>54</v>
      </c>
      <c r="T28" s="34" t="s">
        <v>54</v>
      </c>
      <c r="U28" s="34" t="s">
        <v>1425</v>
      </c>
      <c r="V28" s="34">
        <f t="shared" si="0"/>
        <v>325</v>
      </c>
      <c r="W28" s="35">
        <f t="shared" si="1"/>
        <v>325</v>
      </c>
    </row>
    <row r="29" spans="2:27" ht="56.25" customHeight="1" x14ac:dyDescent="0.2">
      <c r="B29" s="235" t="s">
        <v>1424</v>
      </c>
      <c r="C29" s="236"/>
      <c r="D29" s="236"/>
      <c r="E29" s="236"/>
      <c r="F29" s="236"/>
      <c r="G29" s="236"/>
      <c r="H29" s="236"/>
      <c r="I29" s="236"/>
      <c r="J29" s="236"/>
      <c r="K29" s="236"/>
      <c r="L29" s="236"/>
      <c r="M29" s="237" t="s">
        <v>1418</v>
      </c>
      <c r="N29" s="237"/>
      <c r="O29" s="237" t="s">
        <v>52</v>
      </c>
      <c r="P29" s="237"/>
      <c r="Q29" s="238" t="s">
        <v>53</v>
      </c>
      <c r="R29" s="238"/>
      <c r="S29" s="34" t="s">
        <v>54</v>
      </c>
      <c r="T29" s="34" t="s">
        <v>54</v>
      </c>
      <c r="U29" s="34" t="s">
        <v>140</v>
      </c>
      <c r="V29" s="34">
        <f t="shared" si="0"/>
        <v>0</v>
      </c>
      <c r="W29" s="35">
        <f t="shared" si="1"/>
        <v>0</v>
      </c>
    </row>
    <row r="30" spans="2:27" ht="56.25" customHeight="1" x14ac:dyDescent="0.2">
      <c r="B30" s="235" t="s">
        <v>1423</v>
      </c>
      <c r="C30" s="236"/>
      <c r="D30" s="236"/>
      <c r="E30" s="236"/>
      <c r="F30" s="236"/>
      <c r="G30" s="236"/>
      <c r="H30" s="236"/>
      <c r="I30" s="236"/>
      <c r="J30" s="236"/>
      <c r="K30" s="236"/>
      <c r="L30" s="236"/>
      <c r="M30" s="237" t="s">
        <v>1418</v>
      </c>
      <c r="N30" s="237"/>
      <c r="O30" s="237" t="s">
        <v>52</v>
      </c>
      <c r="P30" s="237"/>
      <c r="Q30" s="238" t="s">
        <v>53</v>
      </c>
      <c r="R30" s="238"/>
      <c r="S30" s="34" t="s">
        <v>54</v>
      </c>
      <c r="T30" s="34" t="s">
        <v>54</v>
      </c>
      <c r="U30" s="34" t="s">
        <v>1422</v>
      </c>
      <c r="V30" s="34">
        <f t="shared" si="0"/>
        <v>111.9</v>
      </c>
      <c r="W30" s="35">
        <f t="shared" si="1"/>
        <v>111.9</v>
      </c>
    </row>
    <row r="31" spans="2:27" ht="56.25" customHeight="1" x14ac:dyDescent="0.2">
      <c r="B31" s="235" t="s">
        <v>1421</v>
      </c>
      <c r="C31" s="236"/>
      <c r="D31" s="236"/>
      <c r="E31" s="236"/>
      <c r="F31" s="236"/>
      <c r="G31" s="236"/>
      <c r="H31" s="236"/>
      <c r="I31" s="236"/>
      <c r="J31" s="236"/>
      <c r="K31" s="236"/>
      <c r="L31" s="236"/>
      <c r="M31" s="237" t="s">
        <v>1418</v>
      </c>
      <c r="N31" s="237"/>
      <c r="O31" s="237" t="s">
        <v>52</v>
      </c>
      <c r="P31" s="237"/>
      <c r="Q31" s="238" t="s">
        <v>53</v>
      </c>
      <c r="R31" s="238"/>
      <c r="S31" s="34" t="s">
        <v>54</v>
      </c>
      <c r="T31" s="34" t="s">
        <v>54</v>
      </c>
      <c r="U31" s="34" t="s">
        <v>1420</v>
      </c>
      <c r="V31" s="34">
        <f t="shared" si="0"/>
        <v>183.3</v>
      </c>
      <c r="W31" s="35">
        <f t="shared" si="1"/>
        <v>183.3</v>
      </c>
    </row>
    <row r="32" spans="2:27" ht="56.25" customHeight="1" thickBot="1" x14ac:dyDescent="0.25">
      <c r="B32" s="235" t="s">
        <v>1419</v>
      </c>
      <c r="C32" s="236"/>
      <c r="D32" s="236"/>
      <c r="E32" s="236"/>
      <c r="F32" s="236"/>
      <c r="G32" s="236"/>
      <c r="H32" s="236"/>
      <c r="I32" s="236"/>
      <c r="J32" s="236"/>
      <c r="K32" s="236"/>
      <c r="L32" s="236"/>
      <c r="M32" s="237" t="s">
        <v>1418</v>
      </c>
      <c r="N32" s="237"/>
      <c r="O32" s="237" t="s">
        <v>52</v>
      </c>
      <c r="P32" s="237"/>
      <c r="Q32" s="238" t="s">
        <v>53</v>
      </c>
      <c r="R32" s="238"/>
      <c r="S32" s="34" t="s">
        <v>54</v>
      </c>
      <c r="T32" s="34" t="s">
        <v>54</v>
      </c>
      <c r="U32" s="34" t="s">
        <v>1417</v>
      </c>
      <c r="V32" s="34">
        <f t="shared" si="0"/>
        <v>182.4</v>
      </c>
      <c r="W32" s="35">
        <f t="shared" si="1"/>
        <v>182.4</v>
      </c>
    </row>
    <row r="33" spans="2:25" ht="21.75" customHeight="1" thickTop="1" thickBot="1" x14ac:dyDescent="0.25">
      <c r="B33" s="11" t="s">
        <v>64</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22" t="s">
        <v>2346</v>
      </c>
      <c r="C34" s="223"/>
      <c r="D34" s="223"/>
      <c r="E34" s="223"/>
      <c r="F34" s="223"/>
      <c r="G34" s="223"/>
      <c r="H34" s="223"/>
      <c r="I34" s="223"/>
      <c r="J34" s="223"/>
      <c r="K34" s="223"/>
      <c r="L34" s="223"/>
      <c r="M34" s="223"/>
      <c r="N34" s="223"/>
      <c r="O34" s="223"/>
      <c r="P34" s="223"/>
      <c r="Q34" s="224"/>
      <c r="R34" s="37" t="s">
        <v>45</v>
      </c>
      <c r="S34" s="228" t="s">
        <v>46</v>
      </c>
      <c r="T34" s="228"/>
      <c r="U34" s="38" t="s">
        <v>65</v>
      </c>
      <c r="V34" s="229" t="s">
        <v>66</v>
      </c>
      <c r="W34" s="230"/>
    </row>
    <row r="35" spans="2:25" ht="30.75" customHeight="1" thickBot="1" x14ac:dyDescent="0.25">
      <c r="B35" s="225"/>
      <c r="C35" s="226"/>
      <c r="D35" s="226"/>
      <c r="E35" s="226"/>
      <c r="F35" s="226"/>
      <c r="G35" s="226"/>
      <c r="H35" s="226"/>
      <c r="I35" s="226"/>
      <c r="J35" s="226"/>
      <c r="K35" s="226"/>
      <c r="L35" s="226"/>
      <c r="M35" s="226"/>
      <c r="N35" s="226"/>
      <c r="O35" s="226"/>
      <c r="P35" s="226"/>
      <c r="Q35" s="227"/>
      <c r="R35" s="39" t="s">
        <v>67</v>
      </c>
      <c r="S35" s="39" t="s">
        <v>67</v>
      </c>
      <c r="T35" s="39" t="s">
        <v>52</v>
      </c>
      <c r="U35" s="39" t="s">
        <v>67</v>
      </c>
      <c r="V35" s="39" t="s">
        <v>68</v>
      </c>
      <c r="W35" s="32" t="s">
        <v>69</v>
      </c>
      <c r="Y35" s="36"/>
    </row>
    <row r="36" spans="2:25" ht="23.25" customHeight="1" thickBot="1" x14ac:dyDescent="0.25">
      <c r="B36" s="231" t="s">
        <v>70</v>
      </c>
      <c r="C36" s="232"/>
      <c r="D36" s="232"/>
      <c r="E36" s="40" t="s">
        <v>1416</v>
      </c>
      <c r="F36" s="40"/>
      <c r="G36" s="40"/>
      <c r="H36" s="41"/>
      <c r="I36" s="41"/>
      <c r="J36" s="41"/>
      <c r="K36" s="41"/>
      <c r="L36" s="41"/>
      <c r="M36" s="41"/>
      <c r="N36" s="41"/>
      <c r="O36" s="41"/>
      <c r="P36" s="42"/>
      <c r="Q36" s="42"/>
      <c r="R36" s="43" t="s">
        <v>1415</v>
      </c>
      <c r="S36" s="44" t="s">
        <v>11</v>
      </c>
      <c r="T36" s="42"/>
      <c r="U36" s="44" t="s">
        <v>79</v>
      </c>
      <c r="V36" s="42"/>
      <c r="W36" s="45">
        <f>+IF(ISERR(U36/R36*100),"N/A",ROUND(U36/R36*100,2))</f>
        <v>70.59</v>
      </c>
    </row>
    <row r="37" spans="2:25" ht="26.25" customHeight="1" x14ac:dyDescent="0.2">
      <c r="B37" s="233" t="s">
        <v>74</v>
      </c>
      <c r="C37" s="234"/>
      <c r="D37" s="234"/>
      <c r="E37" s="46" t="s">
        <v>1416</v>
      </c>
      <c r="F37" s="46"/>
      <c r="G37" s="46"/>
      <c r="H37" s="47"/>
      <c r="I37" s="47"/>
      <c r="J37" s="47"/>
      <c r="K37" s="47"/>
      <c r="L37" s="47"/>
      <c r="M37" s="47"/>
      <c r="N37" s="47"/>
      <c r="O37" s="47"/>
      <c r="P37" s="48"/>
      <c r="Q37" s="48"/>
      <c r="R37" s="49" t="s">
        <v>1415</v>
      </c>
      <c r="S37" s="50" t="s">
        <v>1414</v>
      </c>
      <c r="T37" s="51">
        <f>+IF(ISERR(S37/R37*100),"N/A",ROUND(S37/R37*100,2))</f>
        <v>100</v>
      </c>
      <c r="U37" s="50" t="s">
        <v>79</v>
      </c>
      <c r="V37" s="51">
        <f>+IF(ISERR(U37/S37*100),"N/A",ROUND(U37/S37*100,2))</f>
        <v>70.59</v>
      </c>
      <c r="W37" s="52">
        <f>+IF(ISERR(U37/R37*100),"N/A",ROUND(U37/R37*100,2))</f>
        <v>70.59</v>
      </c>
    </row>
    <row r="38" spans="2:25" ht="23.25" customHeight="1" thickBot="1" x14ac:dyDescent="0.25">
      <c r="B38" s="231" t="s">
        <v>70</v>
      </c>
      <c r="C38" s="232"/>
      <c r="D38" s="232"/>
      <c r="E38" s="40" t="s">
        <v>1412</v>
      </c>
      <c r="F38" s="40"/>
      <c r="G38" s="40"/>
      <c r="H38" s="41"/>
      <c r="I38" s="41"/>
      <c r="J38" s="41"/>
      <c r="K38" s="41"/>
      <c r="L38" s="41"/>
      <c r="M38" s="41"/>
      <c r="N38" s="41"/>
      <c r="O38" s="41"/>
      <c r="P38" s="42"/>
      <c r="Q38" s="42"/>
      <c r="R38" s="43" t="s">
        <v>1413</v>
      </c>
      <c r="S38" s="44" t="s">
        <v>11</v>
      </c>
      <c r="T38" s="42"/>
      <c r="U38" s="44" t="s">
        <v>1409</v>
      </c>
      <c r="V38" s="42"/>
      <c r="W38" s="45">
        <f>+IF(ISERR(U38/R38*100),"N/A",ROUND(U38/R38*100,2))</f>
        <v>91.51</v>
      </c>
    </row>
    <row r="39" spans="2:25" ht="26.25" customHeight="1" thickBot="1" x14ac:dyDescent="0.25">
      <c r="B39" s="233" t="s">
        <v>74</v>
      </c>
      <c r="C39" s="234"/>
      <c r="D39" s="234"/>
      <c r="E39" s="46" t="s">
        <v>1412</v>
      </c>
      <c r="F39" s="46"/>
      <c r="G39" s="46"/>
      <c r="H39" s="47"/>
      <c r="I39" s="47"/>
      <c r="J39" s="47"/>
      <c r="K39" s="47"/>
      <c r="L39" s="47"/>
      <c r="M39" s="47"/>
      <c r="N39" s="47"/>
      <c r="O39" s="47"/>
      <c r="P39" s="48"/>
      <c r="Q39" s="48"/>
      <c r="R39" s="49" t="s">
        <v>1411</v>
      </c>
      <c r="S39" s="50" t="s">
        <v>1410</v>
      </c>
      <c r="T39" s="51">
        <f>+IF(ISERR(S39/R39*100),"N/A",ROUND(S39/R39*100,2))</f>
        <v>100</v>
      </c>
      <c r="U39" s="50" t="s">
        <v>1409</v>
      </c>
      <c r="V39" s="51">
        <f>+IF(ISERR(U39/S39*100),"N/A",ROUND(U39/S39*100,2))</f>
        <v>94.09</v>
      </c>
      <c r="W39" s="52">
        <f>+IF(ISERR(U39/R39*100),"N/A",ROUND(U39/R39*100,2))</f>
        <v>94.09</v>
      </c>
    </row>
    <row r="40" spans="2:25" ht="22.5" customHeight="1" thickTop="1" thickBot="1" x14ac:dyDescent="0.25">
      <c r="B40" s="11" t="s">
        <v>80</v>
      </c>
      <c r="C40" s="12"/>
      <c r="D40" s="12"/>
      <c r="E40" s="12"/>
      <c r="F40" s="12"/>
      <c r="G40" s="12"/>
      <c r="H40" s="13"/>
      <c r="I40" s="13"/>
      <c r="J40" s="13"/>
      <c r="K40" s="13"/>
      <c r="L40" s="13"/>
      <c r="M40" s="13"/>
      <c r="N40" s="13"/>
      <c r="O40" s="13"/>
      <c r="P40" s="13"/>
      <c r="Q40" s="13"/>
      <c r="R40" s="13"/>
      <c r="S40" s="13"/>
      <c r="T40" s="13"/>
      <c r="U40" s="13"/>
      <c r="V40" s="13"/>
      <c r="W40" s="14"/>
    </row>
    <row r="41" spans="2:25" ht="37.5" customHeight="1" thickTop="1" x14ac:dyDescent="0.2">
      <c r="B41" s="213" t="s">
        <v>1408</v>
      </c>
      <c r="C41" s="214"/>
      <c r="D41" s="214"/>
      <c r="E41" s="214"/>
      <c r="F41" s="214"/>
      <c r="G41" s="214"/>
      <c r="H41" s="214"/>
      <c r="I41" s="214"/>
      <c r="J41" s="214"/>
      <c r="K41" s="214"/>
      <c r="L41" s="214"/>
      <c r="M41" s="214"/>
      <c r="N41" s="214"/>
      <c r="O41" s="214"/>
      <c r="P41" s="214"/>
      <c r="Q41" s="214"/>
      <c r="R41" s="214"/>
      <c r="S41" s="214"/>
      <c r="T41" s="214"/>
      <c r="U41" s="214"/>
      <c r="V41" s="214"/>
      <c r="W41" s="215"/>
    </row>
    <row r="42" spans="2:25" ht="202.5" customHeight="1" thickBot="1" x14ac:dyDescent="0.25">
      <c r="B42" s="216"/>
      <c r="C42" s="217"/>
      <c r="D42" s="217"/>
      <c r="E42" s="217"/>
      <c r="F42" s="217"/>
      <c r="G42" s="217"/>
      <c r="H42" s="217"/>
      <c r="I42" s="217"/>
      <c r="J42" s="217"/>
      <c r="K42" s="217"/>
      <c r="L42" s="217"/>
      <c r="M42" s="217"/>
      <c r="N42" s="217"/>
      <c r="O42" s="217"/>
      <c r="P42" s="217"/>
      <c r="Q42" s="217"/>
      <c r="R42" s="217"/>
      <c r="S42" s="217"/>
      <c r="T42" s="217"/>
      <c r="U42" s="217"/>
      <c r="V42" s="217"/>
      <c r="W42" s="218"/>
    </row>
    <row r="43" spans="2:25" ht="37.5" customHeight="1" thickTop="1" x14ac:dyDescent="0.2">
      <c r="B43" s="213" t="s">
        <v>1407</v>
      </c>
      <c r="C43" s="214"/>
      <c r="D43" s="214"/>
      <c r="E43" s="214"/>
      <c r="F43" s="214"/>
      <c r="G43" s="214"/>
      <c r="H43" s="214"/>
      <c r="I43" s="214"/>
      <c r="J43" s="214"/>
      <c r="K43" s="214"/>
      <c r="L43" s="214"/>
      <c r="M43" s="214"/>
      <c r="N43" s="214"/>
      <c r="O43" s="214"/>
      <c r="P43" s="214"/>
      <c r="Q43" s="214"/>
      <c r="R43" s="214"/>
      <c r="S43" s="214"/>
      <c r="T43" s="214"/>
      <c r="U43" s="214"/>
      <c r="V43" s="214"/>
      <c r="W43" s="215"/>
    </row>
    <row r="44" spans="2:25" ht="190.5" customHeight="1" thickBot="1" x14ac:dyDescent="0.25">
      <c r="B44" s="216"/>
      <c r="C44" s="217"/>
      <c r="D44" s="217"/>
      <c r="E44" s="217"/>
      <c r="F44" s="217"/>
      <c r="G44" s="217"/>
      <c r="H44" s="217"/>
      <c r="I44" s="217"/>
      <c r="J44" s="217"/>
      <c r="K44" s="217"/>
      <c r="L44" s="217"/>
      <c r="M44" s="217"/>
      <c r="N44" s="217"/>
      <c r="O44" s="217"/>
      <c r="P44" s="217"/>
      <c r="Q44" s="217"/>
      <c r="R44" s="217"/>
      <c r="S44" s="217"/>
      <c r="T44" s="217"/>
      <c r="U44" s="217"/>
      <c r="V44" s="217"/>
      <c r="W44" s="218"/>
    </row>
    <row r="45" spans="2:25" ht="37.5" customHeight="1" thickTop="1" x14ac:dyDescent="0.2">
      <c r="B45" s="213" t="s">
        <v>1406</v>
      </c>
      <c r="C45" s="214"/>
      <c r="D45" s="214"/>
      <c r="E45" s="214"/>
      <c r="F45" s="214"/>
      <c r="G45" s="214"/>
      <c r="H45" s="214"/>
      <c r="I45" s="214"/>
      <c r="J45" s="214"/>
      <c r="K45" s="214"/>
      <c r="L45" s="214"/>
      <c r="M45" s="214"/>
      <c r="N45" s="214"/>
      <c r="O45" s="214"/>
      <c r="P45" s="214"/>
      <c r="Q45" s="214"/>
      <c r="R45" s="214"/>
      <c r="S45" s="214"/>
      <c r="T45" s="214"/>
      <c r="U45" s="214"/>
      <c r="V45" s="214"/>
      <c r="W45" s="215"/>
    </row>
    <row r="46" spans="2:25" ht="51.75" customHeight="1" thickBot="1" x14ac:dyDescent="0.25">
      <c r="B46" s="219"/>
      <c r="C46" s="220"/>
      <c r="D46" s="220"/>
      <c r="E46" s="220"/>
      <c r="F46" s="220"/>
      <c r="G46" s="220"/>
      <c r="H46" s="220"/>
      <c r="I46" s="220"/>
      <c r="J46" s="220"/>
      <c r="K46" s="220"/>
      <c r="L46" s="220"/>
      <c r="M46" s="220"/>
      <c r="N46" s="220"/>
      <c r="O46" s="220"/>
      <c r="P46" s="220"/>
      <c r="Q46" s="220"/>
      <c r="R46" s="220"/>
      <c r="S46" s="220"/>
      <c r="T46" s="220"/>
      <c r="U46" s="220"/>
      <c r="V46" s="220"/>
      <c r="W46" s="221"/>
    </row>
  </sheetData>
  <mergeCells count="97">
    <mergeCell ref="S34:T34"/>
    <mergeCell ref="B43:W44"/>
    <mergeCell ref="B45:W46"/>
    <mergeCell ref="V34:W34"/>
    <mergeCell ref="B36:D36"/>
    <mergeCell ref="B37:D37"/>
    <mergeCell ref="B38:D38"/>
    <mergeCell ref="B39:D39"/>
    <mergeCell ref="B41:W42"/>
    <mergeCell ref="B32:L32"/>
    <mergeCell ref="M32:N32"/>
    <mergeCell ref="O32:P32"/>
    <mergeCell ref="Q32:R32"/>
    <mergeCell ref="B34:Q35"/>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9" min="1" max="22"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1450</v>
      </c>
      <c r="D4" s="266" t="s">
        <v>1449</v>
      </c>
      <c r="E4" s="266"/>
      <c r="F4" s="266"/>
      <c r="G4" s="266"/>
      <c r="H4" s="267"/>
      <c r="I4" s="18"/>
      <c r="J4" s="268" t="s">
        <v>6</v>
      </c>
      <c r="K4" s="266"/>
      <c r="L4" s="17" t="s">
        <v>1251</v>
      </c>
      <c r="M4" s="269" t="s">
        <v>1478</v>
      </c>
      <c r="N4" s="269"/>
      <c r="O4" s="269"/>
      <c r="P4" s="269"/>
      <c r="Q4" s="270"/>
      <c r="R4" s="19"/>
      <c r="S4" s="271" t="s">
        <v>9</v>
      </c>
      <c r="T4" s="272"/>
      <c r="U4" s="272"/>
      <c r="V4" s="259" t="s">
        <v>1477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1468</v>
      </c>
      <c r="D6" s="255" t="s">
        <v>1476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1462</v>
      </c>
      <c r="D7" s="257" t="s">
        <v>1475</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1474</v>
      </c>
      <c r="M8" s="26" t="s">
        <v>1473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11.75" customHeight="1" thickTop="1" thickBot="1" x14ac:dyDescent="0.25">
      <c r="B10" s="27" t="s">
        <v>25</v>
      </c>
      <c r="C10" s="259" t="s">
        <v>1472</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1471</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1463</v>
      </c>
      <c r="C21" s="236"/>
      <c r="D21" s="236"/>
      <c r="E21" s="236"/>
      <c r="F21" s="236"/>
      <c r="G21" s="236"/>
      <c r="H21" s="236"/>
      <c r="I21" s="236"/>
      <c r="J21" s="236"/>
      <c r="K21" s="236"/>
      <c r="L21" s="236"/>
      <c r="M21" s="237" t="s">
        <v>1468</v>
      </c>
      <c r="N21" s="237"/>
      <c r="O21" s="237" t="s">
        <v>52</v>
      </c>
      <c r="P21" s="237"/>
      <c r="Q21" s="238" t="s">
        <v>53</v>
      </c>
      <c r="R21" s="238"/>
      <c r="S21" s="34" t="s">
        <v>1470</v>
      </c>
      <c r="T21" s="34" t="s">
        <v>1470</v>
      </c>
      <c r="U21" s="34" t="s">
        <v>225</v>
      </c>
      <c r="V21" s="34">
        <f>+IF(ISERR(U21/T21*100),"N/A",ROUND(U21/T21*100,2))</f>
        <v>33.06</v>
      </c>
      <c r="W21" s="35">
        <f>+IF(ISERR(U21/S21*100),"N/A",ROUND(U21/S21*100,2))</f>
        <v>33.06</v>
      </c>
    </row>
    <row r="22" spans="2:27" ht="56.25" customHeight="1" x14ac:dyDescent="0.2">
      <c r="B22" s="235" t="s">
        <v>1469</v>
      </c>
      <c r="C22" s="236"/>
      <c r="D22" s="236"/>
      <c r="E22" s="236"/>
      <c r="F22" s="236"/>
      <c r="G22" s="236"/>
      <c r="H22" s="236"/>
      <c r="I22" s="236"/>
      <c r="J22" s="236"/>
      <c r="K22" s="236"/>
      <c r="L22" s="236"/>
      <c r="M22" s="237" t="s">
        <v>1468</v>
      </c>
      <c r="N22" s="237"/>
      <c r="O22" s="237" t="s">
        <v>52</v>
      </c>
      <c r="P22" s="237"/>
      <c r="Q22" s="238" t="s">
        <v>53</v>
      </c>
      <c r="R22" s="238"/>
      <c r="S22" s="34" t="s">
        <v>1467</v>
      </c>
      <c r="T22" s="34" t="s">
        <v>1467</v>
      </c>
      <c r="U22" s="34" t="s">
        <v>1466</v>
      </c>
      <c r="V22" s="34">
        <f>+IF(ISERR(U22/T22*100),"N/A",ROUND(U22/T22*100,2))</f>
        <v>69.650000000000006</v>
      </c>
      <c r="W22" s="35">
        <f>+IF(ISERR(U22/S22*100),"N/A",ROUND(U22/S22*100,2))</f>
        <v>69.650000000000006</v>
      </c>
    </row>
    <row r="23" spans="2:27" ht="56.25" customHeight="1" x14ac:dyDescent="0.2">
      <c r="B23" s="235" t="s">
        <v>1465</v>
      </c>
      <c r="C23" s="236"/>
      <c r="D23" s="236"/>
      <c r="E23" s="236"/>
      <c r="F23" s="236"/>
      <c r="G23" s="236"/>
      <c r="H23" s="236"/>
      <c r="I23" s="236"/>
      <c r="J23" s="236"/>
      <c r="K23" s="236"/>
      <c r="L23" s="236"/>
      <c r="M23" s="237" t="s">
        <v>1462</v>
      </c>
      <c r="N23" s="237"/>
      <c r="O23" s="237" t="s">
        <v>52</v>
      </c>
      <c r="P23" s="237"/>
      <c r="Q23" s="238" t="s">
        <v>53</v>
      </c>
      <c r="R23" s="238"/>
      <c r="S23" s="34" t="s">
        <v>1464</v>
      </c>
      <c r="T23" s="34" t="s">
        <v>1464</v>
      </c>
      <c r="U23" s="34" t="s">
        <v>534</v>
      </c>
      <c r="V23" s="34">
        <f>+IF(ISERR(U23/T23*100),"N/A",ROUND(U23/T23*100,2))</f>
        <v>30.01</v>
      </c>
      <c r="W23" s="35">
        <f>+IF(ISERR(U23/S23*100),"N/A",ROUND(U23/S23*100,2))</f>
        <v>30.01</v>
      </c>
    </row>
    <row r="24" spans="2:27" ht="56.25" customHeight="1" thickBot="1" x14ac:dyDescent="0.25">
      <c r="B24" s="235" t="s">
        <v>1463</v>
      </c>
      <c r="C24" s="236"/>
      <c r="D24" s="236"/>
      <c r="E24" s="236"/>
      <c r="F24" s="236"/>
      <c r="G24" s="236"/>
      <c r="H24" s="236"/>
      <c r="I24" s="236"/>
      <c r="J24" s="236"/>
      <c r="K24" s="236"/>
      <c r="L24" s="236"/>
      <c r="M24" s="237" t="s">
        <v>1462</v>
      </c>
      <c r="N24" s="237"/>
      <c r="O24" s="237" t="s">
        <v>52</v>
      </c>
      <c r="P24" s="237"/>
      <c r="Q24" s="238" t="s">
        <v>53</v>
      </c>
      <c r="R24" s="238"/>
      <c r="S24" s="34" t="s">
        <v>60</v>
      </c>
      <c r="T24" s="34" t="s">
        <v>60</v>
      </c>
      <c r="U24" s="34" t="s">
        <v>1461</v>
      </c>
      <c r="V24" s="34">
        <f>+IF(ISERR(U24/T24*100),"N/A",ROUND(U24/T24*100,2))</f>
        <v>19.329999999999998</v>
      </c>
      <c r="W24" s="35">
        <f>+IF(ISERR(U24/S24*100),"N/A",ROUND(U24/S24*100,2))</f>
        <v>19.329999999999998</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2" t="s">
        <v>2346</v>
      </c>
      <c r="C26" s="223"/>
      <c r="D26" s="223"/>
      <c r="E26" s="223"/>
      <c r="F26" s="223"/>
      <c r="G26" s="223"/>
      <c r="H26" s="223"/>
      <c r="I26" s="223"/>
      <c r="J26" s="223"/>
      <c r="K26" s="223"/>
      <c r="L26" s="223"/>
      <c r="M26" s="223"/>
      <c r="N26" s="223"/>
      <c r="O26" s="223"/>
      <c r="P26" s="223"/>
      <c r="Q26" s="224"/>
      <c r="R26" s="37" t="s">
        <v>45</v>
      </c>
      <c r="S26" s="228" t="s">
        <v>46</v>
      </c>
      <c r="T26" s="228"/>
      <c r="U26" s="38" t="s">
        <v>65</v>
      </c>
      <c r="V26" s="229" t="s">
        <v>66</v>
      </c>
      <c r="W26" s="230"/>
    </row>
    <row r="27" spans="2:27" ht="30.75" customHeight="1" thickBot="1" x14ac:dyDescent="0.25">
      <c r="B27" s="225"/>
      <c r="C27" s="226"/>
      <c r="D27" s="226"/>
      <c r="E27" s="226"/>
      <c r="F27" s="226"/>
      <c r="G27" s="226"/>
      <c r="H27" s="226"/>
      <c r="I27" s="226"/>
      <c r="J27" s="226"/>
      <c r="K27" s="226"/>
      <c r="L27" s="226"/>
      <c r="M27" s="226"/>
      <c r="N27" s="226"/>
      <c r="O27" s="226"/>
      <c r="P27" s="226"/>
      <c r="Q27" s="227"/>
      <c r="R27" s="39" t="s">
        <v>67</v>
      </c>
      <c r="S27" s="39" t="s">
        <v>67</v>
      </c>
      <c r="T27" s="39" t="s">
        <v>52</v>
      </c>
      <c r="U27" s="39" t="s">
        <v>67</v>
      </c>
      <c r="V27" s="39" t="s">
        <v>68</v>
      </c>
      <c r="W27" s="32" t="s">
        <v>69</v>
      </c>
      <c r="Y27" s="36"/>
    </row>
    <row r="28" spans="2:27" ht="23.25" customHeight="1" thickBot="1" x14ac:dyDescent="0.25">
      <c r="B28" s="231" t="s">
        <v>70</v>
      </c>
      <c r="C28" s="232"/>
      <c r="D28" s="232"/>
      <c r="E28" s="40" t="s">
        <v>1460</v>
      </c>
      <c r="F28" s="40"/>
      <c r="G28" s="40"/>
      <c r="H28" s="41"/>
      <c r="I28" s="41"/>
      <c r="J28" s="41"/>
      <c r="K28" s="41"/>
      <c r="L28" s="41"/>
      <c r="M28" s="41"/>
      <c r="N28" s="41"/>
      <c r="O28" s="41"/>
      <c r="P28" s="42"/>
      <c r="Q28" s="42"/>
      <c r="R28" s="43" t="s">
        <v>1459</v>
      </c>
      <c r="S28" s="44" t="s">
        <v>11</v>
      </c>
      <c r="T28" s="42"/>
      <c r="U28" s="44" t="s">
        <v>1458</v>
      </c>
      <c r="V28" s="42"/>
      <c r="W28" s="45">
        <f>+IF(ISERR(U28/R28*100),"N/A",ROUND(U28/R28*100,2))</f>
        <v>100</v>
      </c>
    </row>
    <row r="29" spans="2:27" ht="26.25" customHeight="1" x14ac:dyDescent="0.2">
      <c r="B29" s="233" t="s">
        <v>74</v>
      </c>
      <c r="C29" s="234"/>
      <c r="D29" s="234"/>
      <c r="E29" s="46" t="s">
        <v>1460</v>
      </c>
      <c r="F29" s="46"/>
      <c r="G29" s="46"/>
      <c r="H29" s="47"/>
      <c r="I29" s="47"/>
      <c r="J29" s="47"/>
      <c r="K29" s="47"/>
      <c r="L29" s="47"/>
      <c r="M29" s="47"/>
      <c r="N29" s="47"/>
      <c r="O29" s="47"/>
      <c r="P29" s="48"/>
      <c r="Q29" s="48"/>
      <c r="R29" s="49" t="s">
        <v>1459</v>
      </c>
      <c r="S29" s="50" t="s">
        <v>1458</v>
      </c>
      <c r="T29" s="51">
        <f>+IF(ISERR(S29/R29*100),"N/A",ROUND(S29/R29*100,2))</f>
        <v>100</v>
      </c>
      <c r="U29" s="50" t="s">
        <v>1458</v>
      </c>
      <c r="V29" s="51">
        <f>+IF(ISERR(U29/S29*100),"N/A",ROUND(U29/S29*100,2))</f>
        <v>100</v>
      </c>
      <c r="W29" s="52">
        <f>+IF(ISERR(U29/R29*100),"N/A",ROUND(U29/R29*100,2))</f>
        <v>100</v>
      </c>
    </row>
    <row r="30" spans="2:27" ht="23.25" customHeight="1" thickBot="1" x14ac:dyDescent="0.25">
      <c r="B30" s="231" t="s">
        <v>70</v>
      </c>
      <c r="C30" s="232"/>
      <c r="D30" s="232"/>
      <c r="E30" s="40" t="s">
        <v>1456</v>
      </c>
      <c r="F30" s="40"/>
      <c r="G30" s="40"/>
      <c r="H30" s="41"/>
      <c r="I30" s="41"/>
      <c r="J30" s="41"/>
      <c r="K30" s="41"/>
      <c r="L30" s="41"/>
      <c r="M30" s="41"/>
      <c r="N30" s="41"/>
      <c r="O30" s="41"/>
      <c r="P30" s="42"/>
      <c r="Q30" s="42"/>
      <c r="R30" s="43" t="s">
        <v>1457</v>
      </c>
      <c r="S30" s="44" t="s">
        <v>11</v>
      </c>
      <c r="T30" s="42"/>
      <c r="U30" s="44" t="s">
        <v>1454</v>
      </c>
      <c r="V30" s="42"/>
      <c r="W30" s="45">
        <f>+IF(ISERR(U30/R30*100),"N/A",ROUND(U30/R30*100,2))</f>
        <v>92.11</v>
      </c>
    </row>
    <row r="31" spans="2:27" ht="26.25" customHeight="1" thickBot="1" x14ac:dyDescent="0.25">
      <c r="B31" s="233" t="s">
        <v>74</v>
      </c>
      <c r="C31" s="234"/>
      <c r="D31" s="234"/>
      <c r="E31" s="46" t="s">
        <v>1456</v>
      </c>
      <c r="F31" s="46"/>
      <c r="G31" s="46"/>
      <c r="H31" s="47"/>
      <c r="I31" s="47"/>
      <c r="J31" s="47"/>
      <c r="K31" s="47"/>
      <c r="L31" s="47"/>
      <c r="M31" s="47"/>
      <c r="N31" s="47"/>
      <c r="O31" s="47"/>
      <c r="P31" s="48"/>
      <c r="Q31" s="48"/>
      <c r="R31" s="49" t="s">
        <v>1455</v>
      </c>
      <c r="S31" s="50" t="s">
        <v>1455</v>
      </c>
      <c r="T31" s="51">
        <f>+IF(ISERR(S31/R31*100),"N/A",ROUND(S31/R31*100,2))</f>
        <v>100</v>
      </c>
      <c r="U31" s="50" t="s">
        <v>1454</v>
      </c>
      <c r="V31" s="51">
        <f>+IF(ISERR(U31/S31*100),"N/A",ROUND(U31/S31*100,2))</f>
        <v>90.8</v>
      </c>
      <c r="W31" s="52">
        <f>+IF(ISERR(U31/R31*100),"N/A",ROUND(U31/R31*100,2))</f>
        <v>90.8</v>
      </c>
    </row>
    <row r="32" spans="2:27" ht="22.5" customHeight="1" thickTop="1" thickBot="1" x14ac:dyDescent="0.25">
      <c r="B32" s="11" t="s">
        <v>80</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13" t="s">
        <v>1453</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24.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1452</v>
      </c>
      <c r="C35" s="214"/>
      <c r="D35" s="214"/>
      <c r="E35" s="214"/>
      <c r="F35" s="214"/>
      <c r="G35" s="214"/>
      <c r="H35" s="214"/>
      <c r="I35" s="214"/>
      <c r="J35" s="214"/>
      <c r="K35" s="214"/>
      <c r="L35" s="214"/>
      <c r="M35" s="214"/>
      <c r="N35" s="214"/>
      <c r="O35" s="214"/>
      <c r="P35" s="214"/>
      <c r="Q35" s="214"/>
      <c r="R35" s="214"/>
      <c r="S35" s="214"/>
      <c r="T35" s="214"/>
      <c r="U35" s="214"/>
      <c r="V35" s="214"/>
      <c r="W35" s="215"/>
    </row>
    <row r="36" spans="2:23" ht="170.25" customHeight="1" thickBot="1" x14ac:dyDescent="0.25">
      <c r="B36" s="216"/>
      <c r="C36" s="217"/>
      <c r="D36" s="217"/>
      <c r="E36" s="217"/>
      <c r="F36" s="217"/>
      <c r="G36" s="217"/>
      <c r="H36" s="217"/>
      <c r="I36" s="217"/>
      <c r="J36" s="217"/>
      <c r="K36" s="217"/>
      <c r="L36" s="217"/>
      <c r="M36" s="217"/>
      <c r="N36" s="217"/>
      <c r="O36" s="217"/>
      <c r="P36" s="217"/>
      <c r="Q36" s="217"/>
      <c r="R36" s="217"/>
      <c r="S36" s="217"/>
      <c r="T36" s="217"/>
      <c r="U36" s="217"/>
      <c r="V36" s="217"/>
      <c r="W36" s="218"/>
    </row>
    <row r="37" spans="2:23" ht="37.5" customHeight="1" thickTop="1" x14ac:dyDescent="0.2">
      <c r="B37" s="213" t="s">
        <v>1451</v>
      </c>
      <c r="C37" s="214"/>
      <c r="D37" s="214"/>
      <c r="E37" s="214"/>
      <c r="F37" s="214"/>
      <c r="G37" s="214"/>
      <c r="H37" s="214"/>
      <c r="I37" s="214"/>
      <c r="J37" s="214"/>
      <c r="K37" s="214"/>
      <c r="L37" s="214"/>
      <c r="M37" s="214"/>
      <c r="N37" s="214"/>
      <c r="O37" s="214"/>
      <c r="P37" s="214"/>
      <c r="Q37" s="214"/>
      <c r="R37" s="214"/>
      <c r="S37" s="214"/>
      <c r="T37" s="214"/>
      <c r="U37" s="214"/>
      <c r="V37" s="214"/>
      <c r="W37" s="215"/>
    </row>
    <row r="38" spans="2:23" ht="155.25" customHeight="1" thickBot="1" x14ac:dyDescent="0.25">
      <c r="B38" s="219"/>
      <c r="C38" s="220"/>
      <c r="D38" s="220"/>
      <c r="E38" s="220"/>
      <c r="F38" s="220"/>
      <c r="G38" s="220"/>
      <c r="H38" s="220"/>
      <c r="I38" s="220"/>
      <c r="J38" s="220"/>
      <c r="K38" s="220"/>
      <c r="L38" s="220"/>
      <c r="M38" s="220"/>
      <c r="N38" s="220"/>
      <c r="O38" s="220"/>
      <c r="P38" s="220"/>
      <c r="Q38" s="220"/>
      <c r="R38" s="220"/>
      <c r="S38" s="220"/>
      <c r="T38" s="220"/>
      <c r="U38" s="220"/>
      <c r="V38" s="220"/>
      <c r="W38" s="221"/>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1450</v>
      </c>
      <c r="D4" s="266" t="s">
        <v>1449</v>
      </c>
      <c r="E4" s="266"/>
      <c r="F4" s="266"/>
      <c r="G4" s="266"/>
      <c r="H4" s="267"/>
      <c r="I4" s="18"/>
      <c r="J4" s="268" t="s">
        <v>6</v>
      </c>
      <c r="K4" s="266"/>
      <c r="L4" s="17" t="s">
        <v>1512</v>
      </c>
      <c r="M4" s="269" t="s">
        <v>1511</v>
      </c>
      <c r="N4" s="269"/>
      <c r="O4" s="269"/>
      <c r="P4" s="269"/>
      <c r="Q4" s="270"/>
      <c r="R4" s="19"/>
      <c r="S4" s="271" t="s">
        <v>9</v>
      </c>
      <c r="T4" s="272"/>
      <c r="U4" s="272"/>
      <c r="V4" s="259" t="s">
        <v>1510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42.75" customHeight="1" thickBot="1" x14ac:dyDescent="0.25">
      <c r="B6" s="20" t="s">
        <v>12</v>
      </c>
      <c r="C6" s="21" t="s">
        <v>528</v>
      </c>
      <c r="D6" s="255" t="s">
        <v>1509</v>
      </c>
      <c r="E6" s="255"/>
      <c r="F6" s="255"/>
      <c r="G6" s="255"/>
      <c r="H6" s="255"/>
      <c r="I6" s="22"/>
      <c r="J6" s="273" t="s">
        <v>15</v>
      </c>
      <c r="K6" s="273"/>
      <c r="L6" s="273" t="s">
        <v>16</v>
      </c>
      <c r="M6" s="273"/>
      <c r="N6" s="258" t="s">
        <v>11</v>
      </c>
      <c r="O6" s="258"/>
      <c r="P6" s="258"/>
      <c r="Q6" s="258"/>
      <c r="R6" s="258"/>
      <c r="S6" s="258"/>
      <c r="T6" s="258"/>
      <c r="U6" s="258"/>
      <c r="V6" s="258"/>
      <c r="W6" s="258"/>
    </row>
    <row r="7" spans="1:29" ht="42.75" customHeight="1" thickBot="1" x14ac:dyDescent="0.25">
      <c r="B7" s="23"/>
      <c r="C7" s="21" t="s">
        <v>1418</v>
      </c>
      <c r="D7" s="257" t="s">
        <v>1445</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1508</v>
      </c>
      <c r="K8" s="26" t="s">
        <v>1507</v>
      </c>
      <c r="L8" s="26" t="s">
        <v>1506</v>
      </c>
      <c r="M8" s="26" t="s">
        <v>1505</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243.75" customHeight="1" thickTop="1" thickBot="1" x14ac:dyDescent="0.25">
      <c r="B10" s="27" t="s">
        <v>25</v>
      </c>
      <c r="C10" s="259" t="s">
        <v>1504</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1503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1502</v>
      </c>
      <c r="C21" s="236"/>
      <c r="D21" s="236"/>
      <c r="E21" s="236"/>
      <c r="F21" s="236"/>
      <c r="G21" s="236"/>
      <c r="H21" s="236"/>
      <c r="I21" s="236"/>
      <c r="J21" s="236"/>
      <c r="K21" s="236"/>
      <c r="L21" s="236"/>
      <c r="M21" s="237" t="s">
        <v>528</v>
      </c>
      <c r="N21" s="237"/>
      <c r="O21" s="237" t="s">
        <v>52</v>
      </c>
      <c r="P21" s="237"/>
      <c r="Q21" s="238" t="s">
        <v>53</v>
      </c>
      <c r="R21" s="238"/>
      <c r="S21" s="34" t="s">
        <v>54</v>
      </c>
      <c r="T21" s="34" t="s">
        <v>54</v>
      </c>
      <c r="U21" s="34" t="s">
        <v>1501</v>
      </c>
      <c r="V21" s="34">
        <f t="shared" ref="V21:V30" si="0">+IF(ISERR(U21/T21*100),"N/A",ROUND(U21/T21*100,2))</f>
        <v>133.30000000000001</v>
      </c>
      <c r="W21" s="35">
        <f t="shared" ref="W21:W30" si="1">+IF(ISERR(U21/S21*100),"N/A",ROUND(U21/S21*100,2))</f>
        <v>133.30000000000001</v>
      </c>
    </row>
    <row r="22" spans="2:27" ht="56.25" customHeight="1" x14ac:dyDescent="0.2">
      <c r="B22" s="235" t="s">
        <v>1500</v>
      </c>
      <c r="C22" s="236"/>
      <c r="D22" s="236"/>
      <c r="E22" s="236"/>
      <c r="F22" s="236"/>
      <c r="G22" s="236"/>
      <c r="H22" s="236"/>
      <c r="I22" s="236"/>
      <c r="J22" s="236"/>
      <c r="K22" s="236"/>
      <c r="L22" s="236"/>
      <c r="M22" s="237" t="s">
        <v>528</v>
      </c>
      <c r="N22" s="237"/>
      <c r="O22" s="237" t="s">
        <v>52</v>
      </c>
      <c r="P22" s="237"/>
      <c r="Q22" s="238" t="s">
        <v>53</v>
      </c>
      <c r="R22" s="238"/>
      <c r="S22" s="34" t="s">
        <v>54</v>
      </c>
      <c r="T22" s="34" t="s">
        <v>54</v>
      </c>
      <c r="U22" s="34" t="s">
        <v>1499</v>
      </c>
      <c r="V22" s="34">
        <f t="shared" si="0"/>
        <v>46.8</v>
      </c>
      <c r="W22" s="35">
        <f t="shared" si="1"/>
        <v>46.8</v>
      </c>
    </row>
    <row r="23" spans="2:27" ht="56.25" customHeight="1" x14ac:dyDescent="0.2">
      <c r="B23" s="235" t="s">
        <v>1498</v>
      </c>
      <c r="C23" s="236"/>
      <c r="D23" s="236"/>
      <c r="E23" s="236"/>
      <c r="F23" s="236"/>
      <c r="G23" s="236"/>
      <c r="H23" s="236"/>
      <c r="I23" s="236"/>
      <c r="J23" s="236"/>
      <c r="K23" s="236"/>
      <c r="L23" s="236"/>
      <c r="M23" s="237" t="s">
        <v>528</v>
      </c>
      <c r="N23" s="237"/>
      <c r="O23" s="237" t="s">
        <v>52</v>
      </c>
      <c r="P23" s="237"/>
      <c r="Q23" s="238" t="s">
        <v>53</v>
      </c>
      <c r="R23" s="238"/>
      <c r="S23" s="34" t="s">
        <v>54</v>
      </c>
      <c r="T23" s="34" t="s">
        <v>54</v>
      </c>
      <c r="U23" s="34" t="s">
        <v>54</v>
      </c>
      <c r="V23" s="34">
        <f t="shared" si="0"/>
        <v>100</v>
      </c>
      <c r="W23" s="35">
        <f t="shared" si="1"/>
        <v>100</v>
      </c>
    </row>
    <row r="24" spans="2:27" ht="56.25" customHeight="1" x14ac:dyDescent="0.2">
      <c r="B24" s="235" t="s">
        <v>1497</v>
      </c>
      <c r="C24" s="236"/>
      <c r="D24" s="236"/>
      <c r="E24" s="236"/>
      <c r="F24" s="236"/>
      <c r="G24" s="236"/>
      <c r="H24" s="236"/>
      <c r="I24" s="236"/>
      <c r="J24" s="236"/>
      <c r="K24" s="236"/>
      <c r="L24" s="236"/>
      <c r="M24" s="237" t="s">
        <v>528</v>
      </c>
      <c r="N24" s="237"/>
      <c r="O24" s="237" t="s">
        <v>52</v>
      </c>
      <c r="P24" s="237"/>
      <c r="Q24" s="238" t="s">
        <v>53</v>
      </c>
      <c r="R24" s="238"/>
      <c r="S24" s="34" t="s">
        <v>54</v>
      </c>
      <c r="T24" s="34" t="s">
        <v>54</v>
      </c>
      <c r="U24" s="34" t="s">
        <v>260</v>
      </c>
      <c r="V24" s="34">
        <f t="shared" si="0"/>
        <v>20</v>
      </c>
      <c r="W24" s="35">
        <f t="shared" si="1"/>
        <v>20</v>
      </c>
    </row>
    <row r="25" spans="2:27" ht="56.25" customHeight="1" x14ac:dyDescent="0.2">
      <c r="B25" s="235" t="s">
        <v>1496</v>
      </c>
      <c r="C25" s="236"/>
      <c r="D25" s="236"/>
      <c r="E25" s="236"/>
      <c r="F25" s="236"/>
      <c r="G25" s="236"/>
      <c r="H25" s="236"/>
      <c r="I25" s="236"/>
      <c r="J25" s="236"/>
      <c r="K25" s="236"/>
      <c r="L25" s="236"/>
      <c r="M25" s="237" t="s">
        <v>528</v>
      </c>
      <c r="N25" s="237"/>
      <c r="O25" s="237" t="s">
        <v>52</v>
      </c>
      <c r="P25" s="237"/>
      <c r="Q25" s="238" t="s">
        <v>53</v>
      </c>
      <c r="R25" s="238"/>
      <c r="S25" s="34" t="s">
        <v>54</v>
      </c>
      <c r="T25" s="34" t="s">
        <v>54</v>
      </c>
      <c r="U25" s="34" t="s">
        <v>1495</v>
      </c>
      <c r="V25" s="34">
        <f t="shared" si="0"/>
        <v>87.3</v>
      </c>
      <c r="W25" s="35">
        <f t="shared" si="1"/>
        <v>87.3</v>
      </c>
    </row>
    <row r="26" spans="2:27" ht="56.25" customHeight="1" x14ac:dyDescent="0.2">
      <c r="B26" s="235" t="s">
        <v>1494</v>
      </c>
      <c r="C26" s="236"/>
      <c r="D26" s="236"/>
      <c r="E26" s="236"/>
      <c r="F26" s="236"/>
      <c r="G26" s="236"/>
      <c r="H26" s="236"/>
      <c r="I26" s="236"/>
      <c r="J26" s="236"/>
      <c r="K26" s="236"/>
      <c r="L26" s="236"/>
      <c r="M26" s="237" t="s">
        <v>528</v>
      </c>
      <c r="N26" s="237"/>
      <c r="O26" s="237" t="s">
        <v>52</v>
      </c>
      <c r="P26" s="237"/>
      <c r="Q26" s="238" t="s">
        <v>53</v>
      </c>
      <c r="R26" s="238"/>
      <c r="S26" s="34" t="s">
        <v>54</v>
      </c>
      <c r="T26" s="34" t="s">
        <v>54</v>
      </c>
      <c r="U26" s="34" t="s">
        <v>54</v>
      </c>
      <c r="V26" s="34">
        <f t="shared" si="0"/>
        <v>100</v>
      </c>
      <c r="W26" s="35">
        <f t="shared" si="1"/>
        <v>100</v>
      </c>
    </row>
    <row r="27" spans="2:27" ht="56.25" customHeight="1" x14ac:dyDescent="0.2">
      <c r="B27" s="235" t="s">
        <v>1493</v>
      </c>
      <c r="C27" s="236"/>
      <c r="D27" s="236"/>
      <c r="E27" s="236"/>
      <c r="F27" s="236"/>
      <c r="G27" s="236"/>
      <c r="H27" s="236"/>
      <c r="I27" s="236"/>
      <c r="J27" s="236"/>
      <c r="K27" s="236"/>
      <c r="L27" s="236"/>
      <c r="M27" s="237" t="s">
        <v>1418</v>
      </c>
      <c r="N27" s="237"/>
      <c r="O27" s="237" t="s">
        <v>52</v>
      </c>
      <c r="P27" s="237"/>
      <c r="Q27" s="238" t="s">
        <v>53</v>
      </c>
      <c r="R27" s="238"/>
      <c r="S27" s="34" t="s">
        <v>54</v>
      </c>
      <c r="T27" s="34" t="s">
        <v>54</v>
      </c>
      <c r="U27" s="34" t="s">
        <v>1492</v>
      </c>
      <c r="V27" s="34">
        <f t="shared" si="0"/>
        <v>368.8</v>
      </c>
      <c r="W27" s="35">
        <f t="shared" si="1"/>
        <v>368.8</v>
      </c>
    </row>
    <row r="28" spans="2:27" ht="56.25" customHeight="1" x14ac:dyDescent="0.2">
      <c r="B28" s="235" t="s">
        <v>1491</v>
      </c>
      <c r="C28" s="236"/>
      <c r="D28" s="236"/>
      <c r="E28" s="236"/>
      <c r="F28" s="236"/>
      <c r="G28" s="236"/>
      <c r="H28" s="236"/>
      <c r="I28" s="236"/>
      <c r="J28" s="236"/>
      <c r="K28" s="236"/>
      <c r="L28" s="236"/>
      <c r="M28" s="237" t="s">
        <v>1418</v>
      </c>
      <c r="N28" s="237"/>
      <c r="O28" s="237" t="s">
        <v>52</v>
      </c>
      <c r="P28" s="237"/>
      <c r="Q28" s="238" t="s">
        <v>53</v>
      </c>
      <c r="R28" s="238"/>
      <c r="S28" s="34" t="s">
        <v>54</v>
      </c>
      <c r="T28" s="34" t="s">
        <v>54</v>
      </c>
      <c r="U28" s="34" t="s">
        <v>1490</v>
      </c>
      <c r="V28" s="34">
        <f t="shared" si="0"/>
        <v>282</v>
      </c>
      <c r="W28" s="35">
        <f t="shared" si="1"/>
        <v>282</v>
      </c>
    </row>
    <row r="29" spans="2:27" ht="56.25" customHeight="1" x14ac:dyDescent="0.2">
      <c r="B29" s="235" t="s">
        <v>1489</v>
      </c>
      <c r="C29" s="236"/>
      <c r="D29" s="236"/>
      <c r="E29" s="236"/>
      <c r="F29" s="236"/>
      <c r="G29" s="236"/>
      <c r="H29" s="236"/>
      <c r="I29" s="236"/>
      <c r="J29" s="236"/>
      <c r="K29" s="236"/>
      <c r="L29" s="236"/>
      <c r="M29" s="237" t="s">
        <v>1418</v>
      </c>
      <c r="N29" s="237"/>
      <c r="O29" s="237" t="s">
        <v>52</v>
      </c>
      <c r="P29" s="237"/>
      <c r="Q29" s="238" t="s">
        <v>53</v>
      </c>
      <c r="R29" s="238"/>
      <c r="S29" s="34" t="s">
        <v>54</v>
      </c>
      <c r="T29" s="34" t="s">
        <v>54</v>
      </c>
      <c r="U29" s="34" t="s">
        <v>54</v>
      </c>
      <c r="V29" s="34">
        <f t="shared" si="0"/>
        <v>100</v>
      </c>
      <c r="W29" s="35">
        <f t="shared" si="1"/>
        <v>100</v>
      </c>
    </row>
    <row r="30" spans="2:27" ht="56.25" customHeight="1" thickBot="1" x14ac:dyDescent="0.25">
      <c r="B30" s="235" t="s">
        <v>1488</v>
      </c>
      <c r="C30" s="236"/>
      <c r="D30" s="236"/>
      <c r="E30" s="236"/>
      <c r="F30" s="236"/>
      <c r="G30" s="236"/>
      <c r="H30" s="236"/>
      <c r="I30" s="236"/>
      <c r="J30" s="236"/>
      <c r="K30" s="236"/>
      <c r="L30" s="236"/>
      <c r="M30" s="237" t="s">
        <v>1418</v>
      </c>
      <c r="N30" s="237"/>
      <c r="O30" s="237" t="s">
        <v>52</v>
      </c>
      <c r="P30" s="237"/>
      <c r="Q30" s="238" t="s">
        <v>53</v>
      </c>
      <c r="R30" s="238"/>
      <c r="S30" s="34" t="s">
        <v>54</v>
      </c>
      <c r="T30" s="34" t="s">
        <v>54</v>
      </c>
      <c r="U30" s="34" t="s">
        <v>1487</v>
      </c>
      <c r="V30" s="34">
        <f t="shared" si="0"/>
        <v>400.6</v>
      </c>
      <c r="W30" s="35">
        <f t="shared" si="1"/>
        <v>400.6</v>
      </c>
    </row>
    <row r="31" spans="2:27" ht="21.7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22" t="s">
        <v>2346</v>
      </c>
      <c r="C32" s="223"/>
      <c r="D32" s="223"/>
      <c r="E32" s="223"/>
      <c r="F32" s="223"/>
      <c r="G32" s="223"/>
      <c r="H32" s="223"/>
      <c r="I32" s="223"/>
      <c r="J32" s="223"/>
      <c r="K32" s="223"/>
      <c r="L32" s="223"/>
      <c r="M32" s="223"/>
      <c r="N32" s="223"/>
      <c r="O32" s="223"/>
      <c r="P32" s="223"/>
      <c r="Q32" s="224"/>
      <c r="R32" s="37" t="s">
        <v>45</v>
      </c>
      <c r="S32" s="228" t="s">
        <v>46</v>
      </c>
      <c r="T32" s="228"/>
      <c r="U32" s="38" t="s">
        <v>65</v>
      </c>
      <c r="V32" s="229" t="s">
        <v>66</v>
      </c>
      <c r="W32" s="230"/>
    </row>
    <row r="33" spans="2:25" ht="30.75" customHeight="1" thickBot="1" x14ac:dyDescent="0.25">
      <c r="B33" s="225"/>
      <c r="C33" s="226"/>
      <c r="D33" s="226"/>
      <c r="E33" s="226"/>
      <c r="F33" s="226"/>
      <c r="G33" s="226"/>
      <c r="H33" s="226"/>
      <c r="I33" s="226"/>
      <c r="J33" s="226"/>
      <c r="K33" s="226"/>
      <c r="L33" s="226"/>
      <c r="M33" s="226"/>
      <c r="N33" s="226"/>
      <c r="O33" s="226"/>
      <c r="P33" s="226"/>
      <c r="Q33" s="227"/>
      <c r="R33" s="39" t="s">
        <v>67</v>
      </c>
      <c r="S33" s="39" t="s">
        <v>67</v>
      </c>
      <c r="T33" s="39" t="s">
        <v>52</v>
      </c>
      <c r="U33" s="39" t="s">
        <v>67</v>
      </c>
      <c r="V33" s="39" t="s">
        <v>68</v>
      </c>
      <c r="W33" s="32" t="s">
        <v>69</v>
      </c>
      <c r="Y33" s="36"/>
    </row>
    <row r="34" spans="2:25" ht="23.25" customHeight="1" thickBot="1" x14ac:dyDescent="0.25">
      <c r="B34" s="231" t="s">
        <v>70</v>
      </c>
      <c r="C34" s="232"/>
      <c r="D34" s="232"/>
      <c r="E34" s="40" t="s">
        <v>516</v>
      </c>
      <c r="F34" s="40"/>
      <c r="G34" s="40"/>
      <c r="H34" s="41"/>
      <c r="I34" s="41"/>
      <c r="J34" s="41"/>
      <c r="K34" s="41"/>
      <c r="L34" s="41"/>
      <c r="M34" s="41"/>
      <c r="N34" s="41"/>
      <c r="O34" s="41"/>
      <c r="P34" s="42"/>
      <c r="Q34" s="42"/>
      <c r="R34" s="43" t="s">
        <v>1348</v>
      </c>
      <c r="S34" s="44" t="s">
        <v>11</v>
      </c>
      <c r="T34" s="42"/>
      <c r="U34" s="44" t="s">
        <v>1485</v>
      </c>
      <c r="V34" s="42"/>
      <c r="W34" s="45">
        <f>+IF(ISERR(U34/R34*100),"N/A",ROUND(U34/R34*100,2))</f>
        <v>30</v>
      </c>
    </row>
    <row r="35" spans="2:25" ht="26.25" customHeight="1" x14ac:dyDescent="0.2">
      <c r="B35" s="233" t="s">
        <v>74</v>
      </c>
      <c r="C35" s="234"/>
      <c r="D35" s="234"/>
      <c r="E35" s="46" t="s">
        <v>516</v>
      </c>
      <c r="F35" s="46"/>
      <c r="G35" s="46"/>
      <c r="H35" s="47"/>
      <c r="I35" s="47"/>
      <c r="J35" s="47"/>
      <c r="K35" s="47"/>
      <c r="L35" s="47"/>
      <c r="M35" s="47"/>
      <c r="N35" s="47"/>
      <c r="O35" s="47"/>
      <c r="P35" s="48"/>
      <c r="Q35" s="48"/>
      <c r="R35" s="49" t="s">
        <v>1486</v>
      </c>
      <c r="S35" s="50" t="s">
        <v>1486</v>
      </c>
      <c r="T35" s="51">
        <f>+IF(ISERR(S35/R35*100),"N/A",ROUND(S35/R35*100,2))</f>
        <v>100</v>
      </c>
      <c r="U35" s="50" t="s">
        <v>1485</v>
      </c>
      <c r="V35" s="51">
        <f>+IF(ISERR(U35/S35*100),"N/A",ROUND(U35/S35*100,2))</f>
        <v>69.23</v>
      </c>
      <c r="W35" s="52">
        <f>+IF(ISERR(U35/R35*100),"N/A",ROUND(U35/R35*100,2))</f>
        <v>69.23</v>
      </c>
    </row>
    <row r="36" spans="2:25" ht="23.25" customHeight="1" thickBot="1" x14ac:dyDescent="0.25">
      <c r="B36" s="231" t="s">
        <v>70</v>
      </c>
      <c r="C36" s="232"/>
      <c r="D36" s="232"/>
      <c r="E36" s="40" t="s">
        <v>1412</v>
      </c>
      <c r="F36" s="40"/>
      <c r="G36" s="40"/>
      <c r="H36" s="41"/>
      <c r="I36" s="41"/>
      <c r="J36" s="41"/>
      <c r="K36" s="41"/>
      <c r="L36" s="41"/>
      <c r="M36" s="41"/>
      <c r="N36" s="41"/>
      <c r="O36" s="41"/>
      <c r="P36" s="42"/>
      <c r="Q36" s="42"/>
      <c r="R36" s="43" t="s">
        <v>1484</v>
      </c>
      <c r="S36" s="44" t="s">
        <v>11</v>
      </c>
      <c r="T36" s="42"/>
      <c r="U36" s="44" t="s">
        <v>1482</v>
      </c>
      <c r="V36" s="42"/>
      <c r="W36" s="45">
        <f>+IF(ISERR(U36/R36*100),"N/A",ROUND(U36/R36*100,2))</f>
        <v>57.93</v>
      </c>
    </row>
    <row r="37" spans="2:25" ht="26.25" customHeight="1" thickBot="1" x14ac:dyDescent="0.25">
      <c r="B37" s="233" t="s">
        <v>74</v>
      </c>
      <c r="C37" s="234"/>
      <c r="D37" s="234"/>
      <c r="E37" s="46" t="s">
        <v>1412</v>
      </c>
      <c r="F37" s="46"/>
      <c r="G37" s="46"/>
      <c r="H37" s="47"/>
      <c r="I37" s="47"/>
      <c r="J37" s="47"/>
      <c r="K37" s="47"/>
      <c r="L37" s="47"/>
      <c r="M37" s="47"/>
      <c r="N37" s="47"/>
      <c r="O37" s="47"/>
      <c r="P37" s="48"/>
      <c r="Q37" s="48"/>
      <c r="R37" s="49" t="s">
        <v>1483</v>
      </c>
      <c r="S37" s="50" t="s">
        <v>1483</v>
      </c>
      <c r="T37" s="51">
        <f>+IF(ISERR(S37/R37*100),"N/A",ROUND(S37/R37*100,2))</f>
        <v>100</v>
      </c>
      <c r="U37" s="50" t="s">
        <v>1482</v>
      </c>
      <c r="V37" s="51">
        <f>+IF(ISERR(U37/S37*100),"N/A",ROUND(U37/S37*100,2))</f>
        <v>83.64</v>
      </c>
      <c r="W37" s="52">
        <f>+IF(ISERR(U37/R37*100),"N/A",ROUND(U37/R37*100,2))</f>
        <v>83.64</v>
      </c>
    </row>
    <row r="38" spans="2:25" ht="22.5" customHeight="1" thickTop="1" thickBot="1" x14ac:dyDescent="0.25">
      <c r="B38" s="11" t="s">
        <v>80</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13" t="s">
        <v>1481</v>
      </c>
      <c r="C39" s="214"/>
      <c r="D39" s="214"/>
      <c r="E39" s="214"/>
      <c r="F39" s="214"/>
      <c r="G39" s="214"/>
      <c r="H39" s="214"/>
      <c r="I39" s="214"/>
      <c r="J39" s="214"/>
      <c r="K39" s="214"/>
      <c r="L39" s="214"/>
      <c r="M39" s="214"/>
      <c r="N39" s="214"/>
      <c r="O39" s="214"/>
      <c r="P39" s="214"/>
      <c r="Q39" s="214"/>
      <c r="R39" s="214"/>
      <c r="S39" s="214"/>
      <c r="T39" s="214"/>
      <c r="U39" s="214"/>
      <c r="V39" s="214"/>
      <c r="W39" s="215"/>
    </row>
    <row r="40" spans="2:25" ht="186" customHeight="1" thickBot="1" x14ac:dyDescent="0.25">
      <c r="B40" s="216"/>
      <c r="C40" s="217"/>
      <c r="D40" s="217"/>
      <c r="E40" s="217"/>
      <c r="F40" s="217"/>
      <c r="G40" s="217"/>
      <c r="H40" s="217"/>
      <c r="I40" s="217"/>
      <c r="J40" s="217"/>
      <c r="K40" s="217"/>
      <c r="L40" s="217"/>
      <c r="M40" s="217"/>
      <c r="N40" s="217"/>
      <c r="O40" s="217"/>
      <c r="P40" s="217"/>
      <c r="Q40" s="217"/>
      <c r="R40" s="217"/>
      <c r="S40" s="217"/>
      <c r="T40" s="217"/>
      <c r="U40" s="217"/>
      <c r="V40" s="217"/>
      <c r="W40" s="218"/>
    </row>
    <row r="41" spans="2:25" ht="37.5" customHeight="1" thickTop="1" x14ac:dyDescent="0.2">
      <c r="B41" s="213" t="s">
        <v>1480</v>
      </c>
      <c r="C41" s="214"/>
      <c r="D41" s="214"/>
      <c r="E41" s="214"/>
      <c r="F41" s="214"/>
      <c r="G41" s="214"/>
      <c r="H41" s="214"/>
      <c r="I41" s="214"/>
      <c r="J41" s="214"/>
      <c r="K41" s="214"/>
      <c r="L41" s="214"/>
      <c r="M41" s="214"/>
      <c r="N41" s="214"/>
      <c r="O41" s="214"/>
      <c r="P41" s="214"/>
      <c r="Q41" s="214"/>
      <c r="R41" s="214"/>
      <c r="S41" s="214"/>
      <c r="T41" s="214"/>
      <c r="U41" s="214"/>
      <c r="V41" s="214"/>
      <c r="W41" s="215"/>
    </row>
    <row r="42" spans="2:25" ht="180.75" customHeight="1" thickBot="1" x14ac:dyDescent="0.25">
      <c r="B42" s="216"/>
      <c r="C42" s="217"/>
      <c r="D42" s="217"/>
      <c r="E42" s="217"/>
      <c r="F42" s="217"/>
      <c r="G42" s="217"/>
      <c r="H42" s="217"/>
      <c r="I42" s="217"/>
      <c r="J42" s="217"/>
      <c r="K42" s="217"/>
      <c r="L42" s="217"/>
      <c r="M42" s="217"/>
      <c r="N42" s="217"/>
      <c r="O42" s="217"/>
      <c r="P42" s="217"/>
      <c r="Q42" s="217"/>
      <c r="R42" s="217"/>
      <c r="S42" s="217"/>
      <c r="T42" s="217"/>
      <c r="U42" s="217"/>
      <c r="V42" s="217"/>
      <c r="W42" s="218"/>
    </row>
    <row r="43" spans="2:25" ht="37.5" customHeight="1" thickTop="1" x14ac:dyDescent="0.2">
      <c r="B43" s="213" t="s">
        <v>1479</v>
      </c>
      <c r="C43" s="214"/>
      <c r="D43" s="214"/>
      <c r="E43" s="214"/>
      <c r="F43" s="214"/>
      <c r="G43" s="214"/>
      <c r="H43" s="214"/>
      <c r="I43" s="214"/>
      <c r="J43" s="214"/>
      <c r="K43" s="214"/>
      <c r="L43" s="214"/>
      <c r="M43" s="214"/>
      <c r="N43" s="214"/>
      <c r="O43" s="214"/>
      <c r="P43" s="214"/>
      <c r="Q43" s="214"/>
      <c r="R43" s="214"/>
      <c r="S43" s="214"/>
      <c r="T43" s="214"/>
      <c r="U43" s="214"/>
      <c r="V43" s="214"/>
      <c r="W43" s="215"/>
    </row>
    <row r="44" spans="2:25" ht="103.5" customHeight="1" thickBot="1" x14ac:dyDescent="0.25">
      <c r="B44" s="219"/>
      <c r="C44" s="220"/>
      <c r="D44" s="220"/>
      <c r="E44" s="220"/>
      <c r="F44" s="220"/>
      <c r="G44" s="220"/>
      <c r="H44" s="220"/>
      <c r="I44" s="220"/>
      <c r="J44" s="220"/>
      <c r="K44" s="220"/>
      <c r="L44" s="220"/>
      <c r="M44" s="220"/>
      <c r="N44" s="220"/>
      <c r="O44" s="220"/>
      <c r="P44" s="220"/>
      <c r="Q44" s="220"/>
      <c r="R44" s="220"/>
      <c r="S44" s="220"/>
      <c r="T44" s="220"/>
      <c r="U44" s="220"/>
      <c r="V44" s="220"/>
      <c r="W44" s="221"/>
    </row>
  </sheetData>
  <mergeCells count="89">
    <mergeCell ref="S32:T32"/>
    <mergeCell ref="B41:W42"/>
    <mergeCell ref="B43:W44"/>
    <mergeCell ref="V32:W32"/>
    <mergeCell ref="B34:D34"/>
    <mergeCell ref="B35:D35"/>
    <mergeCell ref="B36:D36"/>
    <mergeCell ref="B37:D37"/>
    <mergeCell ref="B39:W40"/>
    <mergeCell ref="B30:L30"/>
    <mergeCell ref="M30:N30"/>
    <mergeCell ref="O30:P30"/>
    <mergeCell ref="Q30:R30"/>
    <mergeCell ref="B32:Q33"/>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1450</v>
      </c>
      <c r="D4" s="266" t="s">
        <v>1449</v>
      </c>
      <c r="E4" s="266"/>
      <c r="F4" s="266"/>
      <c r="G4" s="266"/>
      <c r="H4" s="267"/>
      <c r="I4" s="18"/>
      <c r="J4" s="268" t="s">
        <v>6</v>
      </c>
      <c r="K4" s="266"/>
      <c r="L4" s="17" t="s">
        <v>486</v>
      </c>
      <c r="M4" s="269" t="s">
        <v>1526</v>
      </c>
      <c r="N4" s="269"/>
      <c r="O4" s="269"/>
      <c r="P4" s="269"/>
      <c r="Q4" s="270"/>
      <c r="R4" s="19"/>
      <c r="S4" s="271" t="s">
        <v>9</v>
      </c>
      <c r="T4" s="272"/>
      <c r="U4" s="272"/>
      <c r="V4" s="259" t="s">
        <v>1517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1521</v>
      </c>
      <c r="D6" s="255" t="s">
        <v>1525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1524</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1523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1522</v>
      </c>
      <c r="C21" s="236"/>
      <c r="D21" s="236"/>
      <c r="E21" s="236"/>
      <c r="F21" s="236"/>
      <c r="G21" s="236"/>
      <c r="H21" s="236"/>
      <c r="I21" s="236"/>
      <c r="J21" s="236"/>
      <c r="K21" s="236"/>
      <c r="L21" s="236"/>
      <c r="M21" s="237" t="s">
        <v>1521</v>
      </c>
      <c r="N21" s="237"/>
      <c r="O21" s="237" t="s">
        <v>52</v>
      </c>
      <c r="P21" s="237"/>
      <c r="Q21" s="238" t="s">
        <v>69</v>
      </c>
      <c r="R21" s="238"/>
      <c r="S21" s="34" t="s">
        <v>1520</v>
      </c>
      <c r="T21" s="34" t="s">
        <v>1520</v>
      </c>
      <c r="U21" s="34" t="s">
        <v>1519</v>
      </c>
      <c r="V21" s="34">
        <f>+IF(ISERR(U21/T21*100),"N/A",ROUND(U21/T21*100,2))</f>
        <v>105.66</v>
      </c>
      <c r="W21" s="35">
        <f>+IF(ISERR(U21/S21*100),"N/A",ROUND(U21/S21*100,2))</f>
        <v>105.66</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1518</v>
      </c>
      <c r="F25" s="40"/>
      <c r="G25" s="40"/>
      <c r="H25" s="41"/>
      <c r="I25" s="41"/>
      <c r="J25" s="41"/>
      <c r="K25" s="41"/>
      <c r="L25" s="41"/>
      <c r="M25" s="41"/>
      <c r="N25" s="41"/>
      <c r="O25" s="41"/>
      <c r="P25" s="42"/>
      <c r="Q25" s="42"/>
      <c r="R25" s="43" t="s">
        <v>1517</v>
      </c>
      <c r="S25" s="44" t="s">
        <v>11</v>
      </c>
      <c r="T25" s="42"/>
      <c r="U25" s="44" t="s">
        <v>1516</v>
      </c>
      <c r="V25" s="42"/>
      <c r="W25" s="45">
        <f>+IF(ISERR(U25/R25*100),"N/A",ROUND(U25/R25*100,2))</f>
        <v>100</v>
      </c>
    </row>
    <row r="26" spans="2:27" ht="26.25" customHeight="1" thickBot="1" x14ac:dyDescent="0.25">
      <c r="B26" s="233" t="s">
        <v>74</v>
      </c>
      <c r="C26" s="234"/>
      <c r="D26" s="234"/>
      <c r="E26" s="46" t="s">
        <v>1518</v>
      </c>
      <c r="F26" s="46"/>
      <c r="G26" s="46"/>
      <c r="H26" s="47"/>
      <c r="I26" s="47"/>
      <c r="J26" s="47"/>
      <c r="K26" s="47"/>
      <c r="L26" s="47"/>
      <c r="M26" s="47"/>
      <c r="N26" s="47"/>
      <c r="O26" s="47"/>
      <c r="P26" s="48"/>
      <c r="Q26" s="48"/>
      <c r="R26" s="49" t="s">
        <v>1517</v>
      </c>
      <c r="S26" s="50" t="s">
        <v>1516</v>
      </c>
      <c r="T26" s="51">
        <f>+IF(ISERR(S26/R26*100),"N/A",ROUND(S26/R26*100,2))</f>
        <v>100</v>
      </c>
      <c r="U26" s="50" t="s">
        <v>1516</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1515</v>
      </c>
      <c r="C28" s="214"/>
      <c r="D28" s="214"/>
      <c r="E28" s="214"/>
      <c r="F28" s="214"/>
      <c r="G28" s="214"/>
      <c r="H28" s="214"/>
      <c r="I28" s="214"/>
      <c r="J28" s="214"/>
      <c r="K28" s="214"/>
      <c r="L28" s="214"/>
      <c r="M28" s="214"/>
      <c r="N28" s="214"/>
      <c r="O28" s="214"/>
      <c r="P28" s="214"/>
      <c r="Q28" s="214"/>
      <c r="R28" s="214"/>
      <c r="S28" s="214"/>
      <c r="T28" s="214"/>
      <c r="U28" s="214"/>
      <c r="V28" s="214"/>
      <c r="W28" s="215"/>
    </row>
    <row r="29" spans="2:27" ht="52.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1514</v>
      </c>
      <c r="C30" s="214"/>
      <c r="D30" s="214"/>
      <c r="E30" s="214"/>
      <c r="F30" s="214"/>
      <c r="G30" s="214"/>
      <c r="H30" s="214"/>
      <c r="I30" s="214"/>
      <c r="J30" s="214"/>
      <c r="K30" s="214"/>
      <c r="L30" s="214"/>
      <c r="M30" s="214"/>
      <c r="N30" s="214"/>
      <c r="O30" s="214"/>
      <c r="P30" s="214"/>
      <c r="Q30" s="214"/>
      <c r="R30" s="214"/>
      <c r="S30" s="214"/>
      <c r="T30" s="214"/>
      <c r="U30" s="214"/>
      <c r="V30" s="214"/>
      <c r="W30" s="215"/>
    </row>
    <row r="31" spans="2:27" ht="3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1513</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1450</v>
      </c>
      <c r="D4" s="266" t="s">
        <v>1449</v>
      </c>
      <c r="E4" s="266"/>
      <c r="F4" s="266"/>
      <c r="G4" s="266"/>
      <c r="H4" s="267"/>
      <c r="I4" s="18"/>
      <c r="J4" s="268" t="s">
        <v>6</v>
      </c>
      <c r="K4" s="266"/>
      <c r="L4" s="17" t="s">
        <v>1546</v>
      </c>
      <c r="M4" s="269" t="s">
        <v>1545</v>
      </c>
      <c r="N4" s="269"/>
      <c r="O4" s="269"/>
      <c r="P4" s="269"/>
      <c r="Q4" s="270"/>
      <c r="R4" s="19"/>
      <c r="S4" s="271" t="s">
        <v>9</v>
      </c>
      <c r="T4" s="272"/>
      <c r="U4" s="272"/>
      <c r="V4" s="259" t="s">
        <v>1544</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497</v>
      </c>
      <c r="D6" s="255" t="s">
        <v>1543</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531</v>
      </c>
      <c r="K8" s="26" t="s">
        <v>531</v>
      </c>
      <c r="L8" s="26" t="s">
        <v>1542</v>
      </c>
      <c r="M8" s="26" t="s">
        <v>1541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1540</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1539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1538</v>
      </c>
      <c r="C21" s="236"/>
      <c r="D21" s="236"/>
      <c r="E21" s="236"/>
      <c r="F21" s="236"/>
      <c r="G21" s="236"/>
      <c r="H21" s="236"/>
      <c r="I21" s="236"/>
      <c r="J21" s="236"/>
      <c r="K21" s="236"/>
      <c r="L21" s="236"/>
      <c r="M21" s="237" t="s">
        <v>497</v>
      </c>
      <c r="N21" s="237"/>
      <c r="O21" s="237" t="s">
        <v>52</v>
      </c>
      <c r="P21" s="237"/>
      <c r="Q21" s="238" t="s">
        <v>69</v>
      </c>
      <c r="R21" s="238"/>
      <c r="S21" s="34" t="s">
        <v>54</v>
      </c>
      <c r="T21" s="34" t="s">
        <v>54</v>
      </c>
      <c r="U21" s="34" t="s">
        <v>54</v>
      </c>
      <c r="V21" s="34">
        <f>+IF(ISERR(U21/T21*100),"N/A",ROUND(U21/T21*100,2))</f>
        <v>100</v>
      </c>
      <c r="W21" s="35">
        <f>+IF(ISERR(U21/S21*100),"N/A",ROUND(U21/S21*100,2))</f>
        <v>100</v>
      </c>
    </row>
    <row r="22" spans="2:27" ht="56.25" customHeight="1" x14ac:dyDescent="0.2">
      <c r="B22" s="235" t="s">
        <v>1537</v>
      </c>
      <c r="C22" s="236"/>
      <c r="D22" s="236"/>
      <c r="E22" s="236"/>
      <c r="F22" s="236"/>
      <c r="G22" s="236"/>
      <c r="H22" s="236"/>
      <c r="I22" s="236"/>
      <c r="J22" s="236"/>
      <c r="K22" s="236"/>
      <c r="L22" s="236"/>
      <c r="M22" s="237" t="s">
        <v>497</v>
      </c>
      <c r="N22" s="237"/>
      <c r="O22" s="237" t="s">
        <v>52</v>
      </c>
      <c r="P22" s="237"/>
      <c r="Q22" s="238" t="s">
        <v>53</v>
      </c>
      <c r="R22" s="238"/>
      <c r="S22" s="34" t="s">
        <v>54</v>
      </c>
      <c r="T22" s="34" t="s">
        <v>54</v>
      </c>
      <c r="U22" s="34" t="s">
        <v>54</v>
      </c>
      <c r="V22" s="34">
        <f>+IF(ISERR(U22/T22*100),"N/A",ROUND(U22/T22*100,2))</f>
        <v>100</v>
      </c>
      <c r="W22" s="35">
        <f>+IF(ISERR(U22/S22*100),"N/A",ROUND(U22/S22*100,2))</f>
        <v>100</v>
      </c>
    </row>
    <row r="23" spans="2:27" ht="56.25" customHeight="1" x14ac:dyDescent="0.2">
      <c r="B23" s="235" t="s">
        <v>1536</v>
      </c>
      <c r="C23" s="236"/>
      <c r="D23" s="236"/>
      <c r="E23" s="236"/>
      <c r="F23" s="236"/>
      <c r="G23" s="236"/>
      <c r="H23" s="236"/>
      <c r="I23" s="236"/>
      <c r="J23" s="236"/>
      <c r="K23" s="236"/>
      <c r="L23" s="236"/>
      <c r="M23" s="237" t="s">
        <v>497</v>
      </c>
      <c r="N23" s="237"/>
      <c r="O23" s="237" t="s">
        <v>52</v>
      </c>
      <c r="P23" s="237"/>
      <c r="Q23" s="238" t="s">
        <v>53</v>
      </c>
      <c r="R23" s="238"/>
      <c r="S23" s="34" t="s">
        <v>54</v>
      </c>
      <c r="T23" s="34" t="s">
        <v>54</v>
      </c>
      <c r="U23" s="34" t="s">
        <v>470</v>
      </c>
      <c r="V23" s="34">
        <f>+IF(ISERR(U23/T23*100),"N/A",ROUND(U23/T23*100,2))</f>
        <v>80</v>
      </c>
      <c r="W23" s="35">
        <f>+IF(ISERR(U23/S23*100),"N/A",ROUND(U23/S23*100,2))</f>
        <v>80</v>
      </c>
    </row>
    <row r="24" spans="2:27" ht="56.25" customHeight="1" x14ac:dyDescent="0.2">
      <c r="B24" s="235" t="s">
        <v>1535</v>
      </c>
      <c r="C24" s="236"/>
      <c r="D24" s="236"/>
      <c r="E24" s="236"/>
      <c r="F24" s="236"/>
      <c r="G24" s="236"/>
      <c r="H24" s="236"/>
      <c r="I24" s="236"/>
      <c r="J24" s="236"/>
      <c r="K24" s="236"/>
      <c r="L24" s="236"/>
      <c r="M24" s="237" t="s">
        <v>497</v>
      </c>
      <c r="N24" s="237"/>
      <c r="O24" s="237" t="s">
        <v>52</v>
      </c>
      <c r="P24" s="237"/>
      <c r="Q24" s="238" t="s">
        <v>53</v>
      </c>
      <c r="R24" s="238"/>
      <c r="S24" s="34" t="s">
        <v>54</v>
      </c>
      <c r="T24" s="34" t="s">
        <v>54</v>
      </c>
      <c r="U24" s="34" t="s">
        <v>54</v>
      </c>
      <c r="V24" s="34">
        <f>+IF(ISERR(U24/T24*100),"N/A",ROUND(U24/T24*100,2))</f>
        <v>100</v>
      </c>
      <c r="W24" s="35">
        <f>+IF(ISERR(U24/S24*100),"N/A",ROUND(U24/S24*100,2))</f>
        <v>100</v>
      </c>
    </row>
    <row r="25" spans="2:27" ht="56.25" customHeight="1" thickBot="1" x14ac:dyDescent="0.25">
      <c r="B25" s="235" t="s">
        <v>1534</v>
      </c>
      <c r="C25" s="236"/>
      <c r="D25" s="236"/>
      <c r="E25" s="236"/>
      <c r="F25" s="236"/>
      <c r="G25" s="236"/>
      <c r="H25" s="236"/>
      <c r="I25" s="236"/>
      <c r="J25" s="236"/>
      <c r="K25" s="236"/>
      <c r="L25" s="236"/>
      <c r="M25" s="237" t="s">
        <v>497</v>
      </c>
      <c r="N25" s="237"/>
      <c r="O25" s="237" t="s">
        <v>52</v>
      </c>
      <c r="P25" s="237"/>
      <c r="Q25" s="238" t="s">
        <v>53</v>
      </c>
      <c r="R25" s="238"/>
      <c r="S25" s="34" t="s">
        <v>54</v>
      </c>
      <c r="T25" s="34" t="s">
        <v>54</v>
      </c>
      <c r="U25" s="34" t="s">
        <v>1533</v>
      </c>
      <c r="V25" s="34">
        <f>+IF(ISERR(U25/T25*100),"N/A",ROUND(U25/T25*100,2))</f>
        <v>400</v>
      </c>
      <c r="W25" s="35">
        <f>+IF(ISERR(U25/S25*100),"N/A",ROUND(U25/S25*100,2))</f>
        <v>400</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22" t="s">
        <v>2346</v>
      </c>
      <c r="C27" s="223"/>
      <c r="D27" s="223"/>
      <c r="E27" s="223"/>
      <c r="F27" s="223"/>
      <c r="G27" s="223"/>
      <c r="H27" s="223"/>
      <c r="I27" s="223"/>
      <c r="J27" s="223"/>
      <c r="K27" s="223"/>
      <c r="L27" s="223"/>
      <c r="M27" s="223"/>
      <c r="N27" s="223"/>
      <c r="O27" s="223"/>
      <c r="P27" s="223"/>
      <c r="Q27" s="224"/>
      <c r="R27" s="37" t="s">
        <v>45</v>
      </c>
      <c r="S27" s="228" t="s">
        <v>46</v>
      </c>
      <c r="T27" s="228"/>
      <c r="U27" s="38" t="s">
        <v>65</v>
      </c>
      <c r="V27" s="229" t="s">
        <v>66</v>
      </c>
      <c r="W27" s="230"/>
    </row>
    <row r="28" spans="2:27" ht="30.75" customHeight="1" thickBot="1" x14ac:dyDescent="0.25">
      <c r="B28" s="225"/>
      <c r="C28" s="226"/>
      <c r="D28" s="226"/>
      <c r="E28" s="226"/>
      <c r="F28" s="226"/>
      <c r="G28" s="226"/>
      <c r="H28" s="226"/>
      <c r="I28" s="226"/>
      <c r="J28" s="226"/>
      <c r="K28" s="226"/>
      <c r="L28" s="226"/>
      <c r="M28" s="226"/>
      <c r="N28" s="226"/>
      <c r="O28" s="226"/>
      <c r="P28" s="226"/>
      <c r="Q28" s="227"/>
      <c r="R28" s="39" t="s">
        <v>67</v>
      </c>
      <c r="S28" s="39" t="s">
        <v>67</v>
      </c>
      <c r="T28" s="39" t="s">
        <v>52</v>
      </c>
      <c r="U28" s="39" t="s">
        <v>67</v>
      </c>
      <c r="V28" s="39" t="s">
        <v>68</v>
      </c>
      <c r="W28" s="32" t="s">
        <v>69</v>
      </c>
      <c r="Y28" s="36"/>
    </row>
    <row r="29" spans="2:27" ht="23.25" customHeight="1" thickBot="1" x14ac:dyDescent="0.25">
      <c r="B29" s="231" t="s">
        <v>70</v>
      </c>
      <c r="C29" s="232"/>
      <c r="D29" s="232"/>
      <c r="E29" s="40" t="s">
        <v>494</v>
      </c>
      <c r="F29" s="40"/>
      <c r="G29" s="40"/>
      <c r="H29" s="41"/>
      <c r="I29" s="41"/>
      <c r="J29" s="41"/>
      <c r="K29" s="41"/>
      <c r="L29" s="41"/>
      <c r="M29" s="41"/>
      <c r="N29" s="41"/>
      <c r="O29" s="41"/>
      <c r="P29" s="42"/>
      <c r="Q29" s="42"/>
      <c r="R29" s="43" t="s">
        <v>1532</v>
      </c>
      <c r="S29" s="44" t="s">
        <v>11</v>
      </c>
      <c r="T29" s="42"/>
      <c r="U29" s="44" t="s">
        <v>1530</v>
      </c>
      <c r="V29" s="42"/>
      <c r="W29" s="45">
        <f>+IF(ISERR(U29/R29*100),"N/A",ROUND(U29/R29*100,2))</f>
        <v>14.38</v>
      </c>
    </row>
    <row r="30" spans="2:27" ht="26.25" customHeight="1" thickBot="1" x14ac:dyDescent="0.25">
      <c r="B30" s="233" t="s">
        <v>74</v>
      </c>
      <c r="C30" s="234"/>
      <c r="D30" s="234"/>
      <c r="E30" s="46" t="s">
        <v>494</v>
      </c>
      <c r="F30" s="46"/>
      <c r="G30" s="46"/>
      <c r="H30" s="47"/>
      <c r="I30" s="47"/>
      <c r="J30" s="47"/>
      <c r="K30" s="47"/>
      <c r="L30" s="47"/>
      <c r="M30" s="47"/>
      <c r="N30" s="47"/>
      <c r="O30" s="47"/>
      <c r="P30" s="48"/>
      <c r="Q30" s="48"/>
      <c r="R30" s="49" t="s">
        <v>1531</v>
      </c>
      <c r="S30" s="50" t="s">
        <v>1531</v>
      </c>
      <c r="T30" s="51">
        <f>+IF(ISERR(S30/R30*100),"N/A",ROUND(S30/R30*100,2))</f>
        <v>100</v>
      </c>
      <c r="U30" s="50" t="s">
        <v>1530</v>
      </c>
      <c r="V30" s="51">
        <f>+IF(ISERR(U30/S30*100),"N/A",ROUND(U30/S30*100,2))</f>
        <v>46.26</v>
      </c>
      <c r="W30" s="52">
        <f>+IF(ISERR(U30/R30*100),"N/A",ROUND(U30/R30*100,2))</f>
        <v>46.26</v>
      </c>
    </row>
    <row r="31" spans="2:27" ht="22.5" customHeight="1" thickTop="1" thickBot="1" x14ac:dyDescent="0.25">
      <c r="B31" s="11" t="s">
        <v>80</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13" t="s">
        <v>1529</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00.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1528</v>
      </c>
      <c r="C34" s="214"/>
      <c r="D34" s="214"/>
      <c r="E34" s="214"/>
      <c r="F34" s="214"/>
      <c r="G34" s="214"/>
      <c r="H34" s="214"/>
      <c r="I34" s="214"/>
      <c r="J34" s="214"/>
      <c r="K34" s="214"/>
      <c r="L34" s="214"/>
      <c r="M34" s="214"/>
      <c r="N34" s="214"/>
      <c r="O34" s="214"/>
      <c r="P34" s="214"/>
      <c r="Q34" s="214"/>
      <c r="R34" s="214"/>
      <c r="S34" s="214"/>
      <c r="T34" s="214"/>
      <c r="U34" s="214"/>
      <c r="V34" s="214"/>
      <c r="W34" s="215"/>
    </row>
    <row r="35" spans="2:23" ht="75" customHeight="1" thickBot="1" x14ac:dyDescent="0.25">
      <c r="B35" s="216"/>
      <c r="C35" s="217"/>
      <c r="D35" s="217"/>
      <c r="E35" s="217"/>
      <c r="F35" s="217"/>
      <c r="G35" s="217"/>
      <c r="H35" s="217"/>
      <c r="I35" s="217"/>
      <c r="J35" s="217"/>
      <c r="K35" s="217"/>
      <c r="L35" s="217"/>
      <c r="M35" s="217"/>
      <c r="N35" s="217"/>
      <c r="O35" s="217"/>
      <c r="P35" s="217"/>
      <c r="Q35" s="217"/>
      <c r="R35" s="217"/>
      <c r="S35" s="217"/>
      <c r="T35" s="217"/>
      <c r="U35" s="217"/>
      <c r="V35" s="217"/>
      <c r="W35" s="218"/>
    </row>
    <row r="36" spans="2:23" ht="37.5" customHeight="1" thickTop="1" x14ac:dyDescent="0.2">
      <c r="B36" s="213" t="s">
        <v>1527</v>
      </c>
      <c r="C36" s="214"/>
      <c r="D36" s="214"/>
      <c r="E36" s="214"/>
      <c r="F36" s="214"/>
      <c r="G36" s="214"/>
      <c r="H36" s="214"/>
      <c r="I36" s="214"/>
      <c r="J36" s="214"/>
      <c r="K36" s="214"/>
      <c r="L36" s="214"/>
      <c r="M36" s="214"/>
      <c r="N36" s="214"/>
      <c r="O36" s="214"/>
      <c r="P36" s="214"/>
      <c r="Q36" s="214"/>
      <c r="R36" s="214"/>
      <c r="S36" s="214"/>
      <c r="T36" s="214"/>
      <c r="U36" s="214"/>
      <c r="V36" s="214"/>
      <c r="W36" s="215"/>
    </row>
    <row r="37" spans="2:23" ht="13.5" thickBot="1" x14ac:dyDescent="0.25">
      <c r="B37" s="219"/>
      <c r="C37" s="220"/>
      <c r="D37" s="220"/>
      <c r="E37" s="220"/>
      <c r="F37" s="220"/>
      <c r="G37" s="220"/>
      <c r="H37" s="220"/>
      <c r="I37" s="220"/>
      <c r="J37" s="220"/>
      <c r="K37" s="220"/>
      <c r="L37" s="220"/>
      <c r="M37" s="220"/>
      <c r="N37" s="220"/>
      <c r="O37" s="220"/>
      <c r="P37" s="220"/>
      <c r="Q37" s="220"/>
      <c r="R37" s="220"/>
      <c r="S37" s="220"/>
      <c r="T37" s="220"/>
      <c r="U37" s="220"/>
      <c r="V37" s="220"/>
      <c r="W37" s="221"/>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1450</v>
      </c>
      <c r="D4" s="266" t="s">
        <v>1449</v>
      </c>
      <c r="E4" s="266"/>
      <c r="F4" s="266"/>
      <c r="G4" s="266"/>
      <c r="H4" s="267"/>
      <c r="I4" s="18"/>
      <c r="J4" s="268" t="s">
        <v>6</v>
      </c>
      <c r="K4" s="266"/>
      <c r="L4" s="17" t="s">
        <v>1583</v>
      </c>
      <c r="M4" s="269" t="s">
        <v>1582</v>
      </c>
      <c r="N4" s="269"/>
      <c r="O4" s="269"/>
      <c r="P4" s="269"/>
      <c r="Q4" s="270"/>
      <c r="R4" s="19"/>
      <c r="S4" s="271" t="s">
        <v>9</v>
      </c>
      <c r="T4" s="272"/>
      <c r="U4" s="272"/>
      <c r="V4" s="259" t="s">
        <v>1581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471</v>
      </c>
      <c r="D6" s="255" t="s">
        <v>1580</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1521</v>
      </c>
      <c r="D7" s="257" t="s">
        <v>1525</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1557</v>
      </c>
      <c r="D8" s="257" t="s">
        <v>1579</v>
      </c>
      <c r="E8" s="257"/>
      <c r="F8" s="257"/>
      <c r="G8" s="257"/>
      <c r="H8" s="257"/>
      <c r="I8" s="22"/>
      <c r="J8" s="26" t="s">
        <v>1578</v>
      </c>
      <c r="K8" s="26" t="s">
        <v>1577</v>
      </c>
      <c r="L8" s="26" t="s">
        <v>1576</v>
      </c>
      <c r="M8" s="26" t="s">
        <v>1575</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12.5" customHeight="1" thickTop="1" thickBot="1" x14ac:dyDescent="0.25">
      <c r="B10" s="27" t="s">
        <v>25</v>
      </c>
      <c r="C10" s="259" t="s">
        <v>1574</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1573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1572</v>
      </c>
      <c r="C21" s="236"/>
      <c r="D21" s="236"/>
      <c r="E21" s="236"/>
      <c r="F21" s="236"/>
      <c r="G21" s="236"/>
      <c r="H21" s="236"/>
      <c r="I21" s="236"/>
      <c r="J21" s="236"/>
      <c r="K21" s="236"/>
      <c r="L21" s="236"/>
      <c r="M21" s="237" t="s">
        <v>471</v>
      </c>
      <c r="N21" s="237"/>
      <c r="O21" s="237" t="s">
        <v>52</v>
      </c>
      <c r="P21" s="237"/>
      <c r="Q21" s="238" t="s">
        <v>69</v>
      </c>
      <c r="R21" s="238"/>
      <c r="S21" s="34" t="s">
        <v>54</v>
      </c>
      <c r="T21" s="34" t="s">
        <v>54</v>
      </c>
      <c r="U21" s="34" t="s">
        <v>54</v>
      </c>
      <c r="V21" s="34">
        <f t="shared" ref="V21:V27" si="0">+IF(ISERR(U21/T21*100),"N/A",ROUND(U21/T21*100,2))</f>
        <v>100</v>
      </c>
      <c r="W21" s="35">
        <f t="shared" ref="W21:W27" si="1">+IF(ISERR(U21/S21*100),"N/A",ROUND(U21/S21*100,2))</f>
        <v>100</v>
      </c>
    </row>
    <row r="22" spans="2:27" ht="56.25" customHeight="1" x14ac:dyDescent="0.2">
      <c r="B22" s="235" t="s">
        <v>1571</v>
      </c>
      <c r="C22" s="236"/>
      <c r="D22" s="236"/>
      <c r="E22" s="236"/>
      <c r="F22" s="236"/>
      <c r="G22" s="236"/>
      <c r="H22" s="236"/>
      <c r="I22" s="236"/>
      <c r="J22" s="236"/>
      <c r="K22" s="236"/>
      <c r="L22" s="236"/>
      <c r="M22" s="237" t="s">
        <v>1521</v>
      </c>
      <c r="N22" s="237"/>
      <c r="O22" s="237" t="s">
        <v>52</v>
      </c>
      <c r="P22" s="237"/>
      <c r="Q22" s="238" t="s">
        <v>53</v>
      </c>
      <c r="R22" s="238"/>
      <c r="S22" s="34" t="s">
        <v>1570</v>
      </c>
      <c r="T22" s="34" t="s">
        <v>1570</v>
      </c>
      <c r="U22" s="34" t="s">
        <v>954</v>
      </c>
      <c r="V22" s="34">
        <f t="shared" si="0"/>
        <v>113.23</v>
      </c>
      <c r="W22" s="35">
        <f t="shared" si="1"/>
        <v>113.23</v>
      </c>
    </row>
    <row r="23" spans="2:27" ht="56.25" customHeight="1" x14ac:dyDescent="0.2">
      <c r="B23" s="235" t="s">
        <v>1569</v>
      </c>
      <c r="C23" s="236"/>
      <c r="D23" s="236"/>
      <c r="E23" s="236"/>
      <c r="F23" s="236"/>
      <c r="G23" s="236"/>
      <c r="H23" s="236"/>
      <c r="I23" s="236"/>
      <c r="J23" s="236"/>
      <c r="K23" s="236"/>
      <c r="L23" s="236"/>
      <c r="M23" s="237" t="s">
        <v>1521</v>
      </c>
      <c r="N23" s="237"/>
      <c r="O23" s="237" t="s">
        <v>52</v>
      </c>
      <c r="P23" s="237"/>
      <c r="Q23" s="238" t="s">
        <v>53</v>
      </c>
      <c r="R23" s="238"/>
      <c r="S23" s="34" t="s">
        <v>1568</v>
      </c>
      <c r="T23" s="34" t="s">
        <v>1568</v>
      </c>
      <c r="U23" s="34" t="s">
        <v>1567</v>
      </c>
      <c r="V23" s="34">
        <f t="shared" si="0"/>
        <v>58.26</v>
      </c>
      <c r="W23" s="35">
        <f t="shared" si="1"/>
        <v>58.26</v>
      </c>
    </row>
    <row r="24" spans="2:27" ht="56.25" customHeight="1" x14ac:dyDescent="0.2">
      <c r="B24" s="235" t="s">
        <v>1566</v>
      </c>
      <c r="C24" s="236"/>
      <c r="D24" s="236"/>
      <c r="E24" s="236"/>
      <c r="F24" s="236"/>
      <c r="G24" s="236"/>
      <c r="H24" s="236"/>
      <c r="I24" s="236"/>
      <c r="J24" s="236"/>
      <c r="K24" s="236"/>
      <c r="L24" s="236"/>
      <c r="M24" s="237" t="s">
        <v>1521</v>
      </c>
      <c r="N24" s="237"/>
      <c r="O24" s="237" t="s">
        <v>52</v>
      </c>
      <c r="P24" s="237"/>
      <c r="Q24" s="238" t="s">
        <v>69</v>
      </c>
      <c r="R24" s="238"/>
      <c r="S24" s="34" t="s">
        <v>1565</v>
      </c>
      <c r="T24" s="34" t="s">
        <v>1565</v>
      </c>
      <c r="U24" s="34" t="s">
        <v>1564</v>
      </c>
      <c r="V24" s="34">
        <f t="shared" si="0"/>
        <v>117.56</v>
      </c>
      <c r="W24" s="35">
        <f t="shared" si="1"/>
        <v>117.56</v>
      </c>
    </row>
    <row r="25" spans="2:27" ht="56.25" customHeight="1" x14ac:dyDescent="0.2">
      <c r="B25" s="235" t="s">
        <v>1563</v>
      </c>
      <c r="C25" s="236"/>
      <c r="D25" s="236"/>
      <c r="E25" s="236"/>
      <c r="F25" s="236"/>
      <c r="G25" s="236"/>
      <c r="H25" s="236"/>
      <c r="I25" s="236"/>
      <c r="J25" s="236"/>
      <c r="K25" s="236"/>
      <c r="L25" s="236"/>
      <c r="M25" s="237" t="s">
        <v>1521</v>
      </c>
      <c r="N25" s="237"/>
      <c r="O25" s="237" t="s">
        <v>52</v>
      </c>
      <c r="P25" s="237"/>
      <c r="Q25" s="238" t="s">
        <v>69</v>
      </c>
      <c r="R25" s="238"/>
      <c r="S25" s="34" t="s">
        <v>1562</v>
      </c>
      <c r="T25" s="34" t="s">
        <v>1562</v>
      </c>
      <c r="U25" s="34" t="s">
        <v>1561</v>
      </c>
      <c r="V25" s="34">
        <f t="shared" si="0"/>
        <v>60.48</v>
      </c>
      <c r="W25" s="35">
        <f t="shared" si="1"/>
        <v>60.48</v>
      </c>
    </row>
    <row r="26" spans="2:27" ht="56.25" customHeight="1" x14ac:dyDescent="0.2">
      <c r="B26" s="235" t="s">
        <v>1560</v>
      </c>
      <c r="C26" s="236"/>
      <c r="D26" s="236"/>
      <c r="E26" s="236"/>
      <c r="F26" s="236"/>
      <c r="G26" s="236"/>
      <c r="H26" s="236"/>
      <c r="I26" s="236"/>
      <c r="J26" s="236"/>
      <c r="K26" s="236"/>
      <c r="L26" s="236"/>
      <c r="M26" s="237" t="s">
        <v>1557</v>
      </c>
      <c r="N26" s="237"/>
      <c r="O26" s="237" t="s">
        <v>52</v>
      </c>
      <c r="P26" s="237"/>
      <c r="Q26" s="238" t="s">
        <v>53</v>
      </c>
      <c r="R26" s="238"/>
      <c r="S26" s="34" t="s">
        <v>260</v>
      </c>
      <c r="T26" s="34" t="s">
        <v>260</v>
      </c>
      <c r="U26" s="34" t="s">
        <v>1559</v>
      </c>
      <c r="V26" s="34">
        <f t="shared" si="0"/>
        <v>242.5</v>
      </c>
      <c r="W26" s="35">
        <f t="shared" si="1"/>
        <v>242.5</v>
      </c>
    </row>
    <row r="27" spans="2:27" ht="56.25" customHeight="1" thickBot="1" x14ac:dyDescent="0.25">
      <c r="B27" s="235" t="s">
        <v>1558</v>
      </c>
      <c r="C27" s="236"/>
      <c r="D27" s="236"/>
      <c r="E27" s="236"/>
      <c r="F27" s="236"/>
      <c r="G27" s="236"/>
      <c r="H27" s="236"/>
      <c r="I27" s="236"/>
      <c r="J27" s="236"/>
      <c r="K27" s="236"/>
      <c r="L27" s="236"/>
      <c r="M27" s="237" t="s">
        <v>1557</v>
      </c>
      <c r="N27" s="237"/>
      <c r="O27" s="237" t="s">
        <v>52</v>
      </c>
      <c r="P27" s="237"/>
      <c r="Q27" s="238" t="s">
        <v>53</v>
      </c>
      <c r="R27" s="238"/>
      <c r="S27" s="34" t="s">
        <v>1556</v>
      </c>
      <c r="T27" s="34" t="s">
        <v>1556</v>
      </c>
      <c r="U27" s="34" t="s">
        <v>1555</v>
      </c>
      <c r="V27" s="34">
        <f t="shared" si="0"/>
        <v>165.29</v>
      </c>
      <c r="W27" s="35">
        <f t="shared" si="1"/>
        <v>165.29</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22" t="s">
        <v>2346</v>
      </c>
      <c r="C29" s="223"/>
      <c r="D29" s="223"/>
      <c r="E29" s="223"/>
      <c r="F29" s="223"/>
      <c r="G29" s="223"/>
      <c r="H29" s="223"/>
      <c r="I29" s="223"/>
      <c r="J29" s="223"/>
      <c r="K29" s="223"/>
      <c r="L29" s="223"/>
      <c r="M29" s="223"/>
      <c r="N29" s="223"/>
      <c r="O29" s="223"/>
      <c r="P29" s="223"/>
      <c r="Q29" s="224"/>
      <c r="R29" s="37" t="s">
        <v>45</v>
      </c>
      <c r="S29" s="228" t="s">
        <v>46</v>
      </c>
      <c r="T29" s="228"/>
      <c r="U29" s="38" t="s">
        <v>65</v>
      </c>
      <c r="V29" s="229" t="s">
        <v>66</v>
      </c>
      <c r="W29" s="230"/>
    </row>
    <row r="30" spans="2:27" ht="30.75" customHeight="1" thickBot="1" x14ac:dyDescent="0.25">
      <c r="B30" s="225"/>
      <c r="C30" s="226"/>
      <c r="D30" s="226"/>
      <c r="E30" s="226"/>
      <c r="F30" s="226"/>
      <c r="G30" s="226"/>
      <c r="H30" s="226"/>
      <c r="I30" s="226"/>
      <c r="J30" s="226"/>
      <c r="K30" s="226"/>
      <c r="L30" s="226"/>
      <c r="M30" s="226"/>
      <c r="N30" s="226"/>
      <c r="O30" s="226"/>
      <c r="P30" s="226"/>
      <c r="Q30" s="227"/>
      <c r="R30" s="39" t="s">
        <v>67</v>
      </c>
      <c r="S30" s="39" t="s">
        <v>67</v>
      </c>
      <c r="T30" s="39" t="s">
        <v>52</v>
      </c>
      <c r="U30" s="39" t="s">
        <v>67</v>
      </c>
      <c r="V30" s="39" t="s">
        <v>68</v>
      </c>
      <c r="W30" s="32" t="s">
        <v>69</v>
      </c>
      <c r="Y30" s="36"/>
    </row>
    <row r="31" spans="2:27" ht="23.25" customHeight="1" thickBot="1" x14ac:dyDescent="0.25">
      <c r="B31" s="231" t="s">
        <v>70</v>
      </c>
      <c r="C31" s="232"/>
      <c r="D31" s="232"/>
      <c r="E31" s="40" t="s">
        <v>463</v>
      </c>
      <c r="F31" s="40"/>
      <c r="G31" s="40"/>
      <c r="H31" s="41"/>
      <c r="I31" s="41"/>
      <c r="J31" s="41"/>
      <c r="K31" s="41"/>
      <c r="L31" s="41"/>
      <c r="M31" s="41"/>
      <c r="N31" s="41"/>
      <c r="O31" s="41"/>
      <c r="P31" s="42"/>
      <c r="Q31" s="42"/>
      <c r="R31" s="43" t="s">
        <v>1554</v>
      </c>
      <c r="S31" s="44" t="s">
        <v>11</v>
      </c>
      <c r="T31" s="42"/>
      <c r="U31" s="44" t="s">
        <v>1554</v>
      </c>
      <c r="V31" s="42"/>
      <c r="W31" s="45">
        <f t="shared" ref="W31:W36" si="2">+IF(ISERR(U31/R31*100),"N/A",ROUND(U31/R31*100,2))</f>
        <v>100</v>
      </c>
    </row>
    <row r="32" spans="2:27" ht="26.25" customHeight="1" x14ac:dyDescent="0.2">
      <c r="B32" s="233" t="s">
        <v>74</v>
      </c>
      <c r="C32" s="234"/>
      <c r="D32" s="234"/>
      <c r="E32" s="46" t="s">
        <v>463</v>
      </c>
      <c r="F32" s="46"/>
      <c r="G32" s="46"/>
      <c r="H32" s="47"/>
      <c r="I32" s="47"/>
      <c r="J32" s="47"/>
      <c r="K32" s="47"/>
      <c r="L32" s="47"/>
      <c r="M32" s="47"/>
      <c r="N32" s="47"/>
      <c r="O32" s="47"/>
      <c r="P32" s="48"/>
      <c r="Q32" s="48"/>
      <c r="R32" s="49" t="s">
        <v>1554</v>
      </c>
      <c r="S32" s="50" t="s">
        <v>1554</v>
      </c>
      <c r="T32" s="51">
        <f>+IF(ISERR(S32/R32*100),"N/A",ROUND(S32/R32*100,2))</f>
        <v>100</v>
      </c>
      <c r="U32" s="50" t="s">
        <v>1554</v>
      </c>
      <c r="V32" s="51">
        <f>+IF(ISERR(U32/S32*100),"N/A",ROUND(U32/S32*100,2))</f>
        <v>100</v>
      </c>
      <c r="W32" s="52">
        <f t="shared" si="2"/>
        <v>100</v>
      </c>
    </row>
    <row r="33" spans="2:23" ht="23.25" customHeight="1" thickBot="1" x14ac:dyDescent="0.25">
      <c r="B33" s="231" t="s">
        <v>70</v>
      </c>
      <c r="C33" s="232"/>
      <c r="D33" s="232"/>
      <c r="E33" s="40" t="s">
        <v>1518</v>
      </c>
      <c r="F33" s="40"/>
      <c r="G33" s="40"/>
      <c r="H33" s="41"/>
      <c r="I33" s="41"/>
      <c r="J33" s="41"/>
      <c r="K33" s="41"/>
      <c r="L33" s="41"/>
      <c r="M33" s="41"/>
      <c r="N33" s="41"/>
      <c r="O33" s="41"/>
      <c r="P33" s="42"/>
      <c r="Q33" s="42"/>
      <c r="R33" s="43" t="s">
        <v>1553</v>
      </c>
      <c r="S33" s="44" t="s">
        <v>11</v>
      </c>
      <c r="T33" s="42"/>
      <c r="U33" s="44" t="s">
        <v>1552</v>
      </c>
      <c r="V33" s="42"/>
      <c r="W33" s="45">
        <f t="shared" si="2"/>
        <v>100</v>
      </c>
    </row>
    <row r="34" spans="2:23" ht="26.25" customHeight="1" x14ac:dyDescent="0.2">
      <c r="B34" s="233" t="s">
        <v>74</v>
      </c>
      <c r="C34" s="234"/>
      <c r="D34" s="234"/>
      <c r="E34" s="46" t="s">
        <v>1518</v>
      </c>
      <c r="F34" s="46"/>
      <c r="G34" s="46"/>
      <c r="H34" s="47"/>
      <c r="I34" s="47"/>
      <c r="J34" s="47"/>
      <c r="K34" s="47"/>
      <c r="L34" s="47"/>
      <c r="M34" s="47"/>
      <c r="N34" s="47"/>
      <c r="O34" s="47"/>
      <c r="P34" s="48"/>
      <c r="Q34" s="48"/>
      <c r="R34" s="49" t="s">
        <v>1553</v>
      </c>
      <c r="S34" s="50" t="s">
        <v>1552</v>
      </c>
      <c r="T34" s="51">
        <f>+IF(ISERR(S34/R34*100),"N/A",ROUND(S34/R34*100,2))</f>
        <v>100</v>
      </c>
      <c r="U34" s="50" t="s">
        <v>1552</v>
      </c>
      <c r="V34" s="51">
        <f>+IF(ISERR(U34/S34*100),"N/A",ROUND(U34/S34*100,2))</f>
        <v>100</v>
      </c>
      <c r="W34" s="52">
        <f t="shared" si="2"/>
        <v>100</v>
      </c>
    </row>
    <row r="35" spans="2:23" ht="23.25" customHeight="1" thickBot="1" x14ac:dyDescent="0.25">
      <c r="B35" s="231" t="s">
        <v>70</v>
      </c>
      <c r="C35" s="232"/>
      <c r="D35" s="232"/>
      <c r="E35" s="40" t="s">
        <v>1551</v>
      </c>
      <c r="F35" s="40"/>
      <c r="G35" s="40"/>
      <c r="H35" s="41"/>
      <c r="I35" s="41"/>
      <c r="J35" s="41"/>
      <c r="K35" s="41"/>
      <c r="L35" s="41"/>
      <c r="M35" s="41"/>
      <c r="N35" s="41"/>
      <c r="O35" s="41"/>
      <c r="P35" s="42"/>
      <c r="Q35" s="42"/>
      <c r="R35" s="43" t="s">
        <v>192</v>
      </c>
      <c r="S35" s="44" t="s">
        <v>11</v>
      </c>
      <c r="T35" s="42"/>
      <c r="U35" s="44" t="s">
        <v>1550</v>
      </c>
      <c r="V35" s="42"/>
      <c r="W35" s="45">
        <f t="shared" si="2"/>
        <v>6.92</v>
      </c>
    </row>
    <row r="36" spans="2:23" ht="26.25" customHeight="1" thickBot="1" x14ac:dyDescent="0.25">
      <c r="B36" s="233" t="s">
        <v>74</v>
      </c>
      <c r="C36" s="234"/>
      <c r="D36" s="234"/>
      <c r="E36" s="46" t="s">
        <v>1551</v>
      </c>
      <c r="F36" s="46"/>
      <c r="G36" s="46"/>
      <c r="H36" s="47"/>
      <c r="I36" s="47"/>
      <c r="J36" s="47"/>
      <c r="K36" s="47"/>
      <c r="L36" s="47"/>
      <c r="M36" s="47"/>
      <c r="N36" s="47"/>
      <c r="O36" s="47"/>
      <c r="P36" s="48"/>
      <c r="Q36" s="48"/>
      <c r="R36" s="49" t="s">
        <v>192</v>
      </c>
      <c r="S36" s="50" t="s">
        <v>191</v>
      </c>
      <c r="T36" s="51">
        <f>+IF(ISERR(S36/R36*100),"N/A",ROUND(S36/R36*100,2))</f>
        <v>100</v>
      </c>
      <c r="U36" s="50" t="s">
        <v>1550</v>
      </c>
      <c r="V36" s="51">
        <f>+IF(ISERR(U36/S36*100),"N/A",ROUND(U36/S36*100,2))</f>
        <v>6.92</v>
      </c>
      <c r="W36" s="52">
        <f t="shared" si="2"/>
        <v>6.92</v>
      </c>
    </row>
    <row r="37" spans="2:23" ht="22.5" customHeight="1" thickTop="1" thickBot="1" x14ac:dyDescent="0.25">
      <c r="B37" s="11" t="s">
        <v>80</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13" t="s">
        <v>1549</v>
      </c>
      <c r="C38" s="214"/>
      <c r="D38" s="214"/>
      <c r="E38" s="214"/>
      <c r="F38" s="214"/>
      <c r="G38" s="214"/>
      <c r="H38" s="214"/>
      <c r="I38" s="214"/>
      <c r="J38" s="214"/>
      <c r="K38" s="214"/>
      <c r="L38" s="214"/>
      <c r="M38" s="214"/>
      <c r="N38" s="214"/>
      <c r="O38" s="214"/>
      <c r="P38" s="214"/>
      <c r="Q38" s="214"/>
      <c r="R38" s="214"/>
      <c r="S38" s="214"/>
      <c r="T38" s="214"/>
      <c r="U38" s="214"/>
      <c r="V38" s="214"/>
      <c r="W38" s="215"/>
    </row>
    <row r="39" spans="2:23" ht="247.5" customHeight="1" thickBot="1" x14ac:dyDescent="0.25">
      <c r="B39" s="216"/>
      <c r="C39" s="217"/>
      <c r="D39" s="217"/>
      <c r="E39" s="217"/>
      <c r="F39" s="217"/>
      <c r="G39" s="217"/>
      <c r="H39" s="217"/>
      <c r="I39" s="217"/>
      <c r="J39" s="217"/>
      <c r="K39" s="217"/>
      <c r="L39" s="217"/>
      <c r="M39" s="217"/>
      <c r="N39" s="217"/>
      <c r="O39" s="217"/>
      <c r="P39" s="217"/>
      <c r="Q39" s="217"/>
      <c r="R39" s="217"/>
      <c r="S39" s="217"/>
      <c r="T39" s="217"/>
      <c r="U39" s="217"/>
      <c r="V39" s="217"/>
      <c r="W39" s="218"/>
    </row>
    <row r="40" spans="2:23" ht="37.5" customHeight="1" thickTop="1" x14ac:dyDescent="0.2">
      <c r="B40" s="213" t="s">
        <v>1548</v>
      </c>
      <c r="C40" s="214"/>
      <c r="D40" s="214"/>
      <c r="E40" s="214"/>
      <c r="F40" s="214"/>
      <c r="G40" s="214"/>
      <c r="H40" s="214"/>
      <c r="I40" s="214"/>
      <c r="J40" s="214"/>
      <c r="K40" s="214"/>
      <c r="L40" s="214"/>
      <c r="M40" s="214"/>
      <c r="N40" s="214"/>
      <c r="O40" s="214"/>
      <c r="P40" s="214"/>
      <c r="Q40" s="214"/>
      <c r="R40" s="214"/>
      <c r="S40" s="214"/>
      <c r="T40" s="214"/>
      <c r="U40" s="214"/>
      <c r="V40" s="214"/>
      <c r="W40" s="215"/>
    </row>
    <row r="41" spans="2:23" ht="213.75" customHeight="1" thickBot="1" x14ac:dyDescent="0.25">
      <c r="B41" s="216"/>
      <c r="C41" s="217"/>
      <c r="D41" s="217"/>
      <c r="E41" s="217"/>
      <c r="F41" s="217"/>
      <c r="G41" s="217"/>
      <c r="H41" s="217"/>
      <c r="I41" s="217"/>
      <c r="J41" s="217"/>
      <c r="K41" s="217"/>
      <c r="L41" s="217"/>
      <c r="M41" s="217"/>
      <c r="N41" s="217"/>
      <c r="O41" s="217"/>
      <c r="P41" s="217"/>
      <c r="Q41" s="217"/>
      <c r="R41" s="217"/>
      <c r="S41" s="217"/>
      <c r="T41" s="217"/>
      <c r="U41" s="217"/>
      <c r="V41" s="217"/>
      <c r="W41" s="218"/>
    </row>
    <row r="42" spans="2:23" ht="37.5" customHeight="1" thickTop="1" x14ac:dyDescent="0.2">
      <c r="B42" s="213" t="s">
        <v>1547</v>
      </c>
      <c r="C42" s="214"/>
      <c r="D42" s="214"/>
      <c r="E42" s="214"/>
      <c r="F42" s="214"/>
      <c r="G42" s="214"/>
      <c r="H42" s="214"/>
      <c r="I42" s="214"/>
      <c r="J42" s="214"/>
      <c r="K42" s="214"/>
      <c r="L42" s="214"/>
      <c r="M42" s="214"/>
      <c r="N42" s="214"/>
      <c r="O42" s="214"/>
      <c r="P42" s="214"/>
      <c r="Q42" s="214"/>
      <c r="R42" s="214"/>
      <c r="S42" s="214"/>
      <c r="T42" s="214"/>
      <c r="U42" s="214"/>
      <c r="V42" s="214"/>
      <c r="W42" s="215"/>
    </row>
    <row r="43" spans="2:23" ht="123" customHeight="1" thickBot="1" x14ac:dyDescent="0.25">
      <c r="B43" s="219"/>
      <c r="C43" s="220"/>
      <c r="D43" s="220"/>
      <c r="E43" s="220"/>
      <c r="F43" s="220"/>
      <c r="G43" s="220"/>
      <c r="H43" s="220"/>
      <c r="I43" s="220"/>
      <c r="J43" s="220"/>
      <c r="K43" s="220"/>
      <c r="L43" s="220"/>
      <c r="M43" s="220"/>
      <c r="N43" s="220"/>
      <c r="O43" s="220"/>
      <c r="P43" s="220"/>
      <c r="Q43" s="220"/>
      <c r="R43" s="220"/>
      <c r="S43" s="220"/>
      <c r="T43" s="220"/>
      <c r="U43" s="220"/>
      <c r="V43" s="220"/>
      <c r="W43" s="221"/>
    </row>
  </sheetData>
  <mergeCells count="79">
    <mergeCell ref="B40:W41"/>
    <mergeCell ref="B42:W43"/>
    <mergeCell ref="B33:D33"/>
    <mergeCell ref="B34:D34"/>
    <mergeCell ref="B35:D35"/>
    <mergeCell ref="B36:D36"/>
    <mergeCell ref="B38:W39"/>
    <mergeCell ref="B29:Q30"/>
    <mergeCell ref="S29:T29"/>
    <mergeCell ref="V29:W29"/>
    <mergeCell ref="B31:D31"/>
    <mergeCell ref="B32:D32"/>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7" min="1" max="22" man="1"/>
    <brk id="39" min="1" max="22"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1450</v>
      </c>
      <c r="D4" s="266" t="s">
        <v>1449</v>
      </c>
      <c r="E4" s="266"/>
      <c r="F4" s="266"/>
      <c r="G4" s="266"/>
      <c r="H4" s="267"/>
      <c r="I4" s="18"/>
      <c r="J4" s="268" t="s">
        <v>6</v>
      </c>
      <c r="K4" s="266"/>
      <c r="L4" s="17" t="s">
        <v>264</v>
      </c>
      <c r="M4" s="269" t="s">
        <v>263</v>
      </c>
      <c r="N4" s="269"/>
      <c r="O4" s="269"/>
      <c r="P4" s="269"/>
      <c r="Q4" s="270"/>
      <c r="R4" s="19"/>
      <c r="S4" s="271" t="s">
        <v>9</v>
      </c>
      <c r="T4" s="272"/>
      <c r="U4" s="272"/>
      <c r="V4" s="259" t="s">
        <v>253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1591</v>
      </c>
      <c r="D6" s="255" t="s">
        <v>1603</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1602</v>
      </c>
      <c r="M8" s="26" t="s">
        <v>1601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37.25" customHeight="1" thickTop="1" thickBot="1" x14ac:dyDescent="0.25">
      <c r="B10" s="27" t="s">
        <v>25</v>
      </c>
      <c r="C10" s="259" t="s">
        <v>1600</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1599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1598</v>
      </c>
      <c r="C21" s="236"/>
      <c r="D21" s="236"/>
      <c r="E21" s="236"/>
      <c r="F21" s="236"/>
      <c r="G21" s="236"/>
      <c r="H21" s="236"/>
      <c r="I21" s="236"/>
      <c r="J21" s="236"/>
      <c r="K21" s="236"/>
      <c r="L21" s="236"/>
      <c r="M21" s="237" t="s">
        <v>1591</v>
      </c>
      <c r="N21" s="237"/>
      <c r="O21" s="237" t="s">
        <v>52</v>
      </c>
      <c r="P21" s="237"/>
      <c r="Q21" s="238" t="s">
        <v>53</v>
      </c>
      <c r="R21" s="238"/>
      <c r="S21" s="34" t="s">
        <v>54</v>
      </c>
      <c r="T21" s="34" t="s">
        <v>54</v>
      </c>
      <c r="U21" s="34" t="s">
        <v>1597</v>
      </c>
      <c r="V21" s="34">
        <f>+IF(ISERR(U21/T21*100),"N/A",ROUND(U21/T21*100,2))</f>
        <v>58.3</v>
      </c>
      <c r="W21" s="35">
        <f>+IF(ISERR(U21/S21*100),"N/A",ROUND(U21/S21*100,2))</f>
        <v>58.3</v>
      </c>
    </row>
    <row r="22" spans="2:27" ht="56.25" customHeight="1" x14ac:dyDescent="0.2">
      <c r="B22" s="235" t="s">
        <v>1596</v>
      </c>
      <c r="C22" s="236"/>
      <c r="D22" s="236"/>
      <c r="E22" s="236"/>
      <c r="F22" s="236"/>
      <c r="G22" s="236"/>
      <c r="H22" s="236"/>
      <c r="I22" s="236"/>
      <c r="J22" s="236"/>
      <c r="K22" s="236"/>
      <c r="L22" s="236"/>
      <c r="M22" s="237" t="s">
        <v>1591</v>
      </c>
      <c r="N22" s="237"/>
      <c r="O22" s="237" t="s">
        <v>52</v>
      </c>
      <c r="P22" s="237"/>
      <c r="Q22" s="238" t="s">
        <v>53</v>
      </c>
      <c r="R22" s="238"/>
      <c r="S22" s="34" t="s">
        <v>54</v>
      </c>
      <c r="T22" s="34" t="s">
        <v>54</v>
      </c>
      <c r="U22" s="34" t="s">
        <v>1595</v>
      </c>
      <c r="V22" s="34">
        <f>+IF(ISERR(U22/T22*100),"N/A",ROUND(U22/T22*100,2))</f>
        <v>142.9</v>
      </c>
      <c r="W22" s="35">
        <f>+IF(ISERR(U22/S22*100),"N/A",ROUND(U22/S22*100,2))</f>
        <v>142.9</v>
      </c>
    </row>
    <row r="23" spans="2:27" ht="56.25" customHeight="1" x14ac:dyDescent="0.2">
      <c r="B23" s="235" t="s">
        <v>1594</v>
      </c>
      <c r="C23" s="236"/>
      <c r="D23" s="236"/>
      <c r="E23" s="236"/>
      <c r="F23" s="236"/>
      <c r="G23" s="236"/>
      <c r="H23" s="236"/>
      <c r="I23" s="236"/>
      <c r="J23" s="236"/>
      <c r="K23" s="236"/>
      <c r="L23" s="236"/>
      <c r="M23" s="237" t="s">
        <v>1591</v>
      </c>
      <c r="N23" s="237"/>
      <c r="O23" s="237" t="s">
        <v>52</v>
      </c>
      <c r="P23" s="237"/>
      <c r="Q23" s="238" t="s">
        <v>69</v>
      </c>
      <c r="R23" s="238"/>
      <c r="S23" s="34" t="s">
        <v>1593</v>
      </c>
      <c r="T23" s="34" t="s">
        <v>1593</v>
      </c>
      <c r="U23" s="34" t="s">
        <v>140</v>
      </c>
      <c r="V23" s="34">
        <f>+IF(ISERR(U23/T23*100),"N/A",ROUND(U23/T23*100,2))</f>
        <v>0</v>
      </c>
      <c r="W23" s="35">
        <f>+IF(ISERR(U23/S23*100),"N/A",ROUND(U23/S23*100,2))</f>
        <v>0</v>
      </c>
    </row>
    <row r="24" spans="2:27" ht="56.25" customHeight="1" thickBot="1" x14ac:dyDescent="0.25">
      <c r="B24" s="235" t="s">
        <v>1592</v>
      </c>
      <c r="C24" s="236"/>
      <c r="D24" s="236"/>
      <c r="E24" s="236"/>
      <c r="F24" s="236"/>
      <c r="G24" s="236"/>
      <c r="H24" s="236"/>
      <c r="I24" s="236"/>
      <c r="J24" s="236"/>
      <c r="K24" s="236"/>
      <c r="L24" s="236"/>
      <c r="M24" s="237" t="s">
        <v>1591</v>
      </c>
      <c r="N24" s="237"/>
      <c r="O24" s="237" t="s">
        <v>52</v>
      </c>
      <c r="P24" s="237"/>
      <c r="Q24" s="238" t="s">
        <v>53</v>
      </c>
      <c r="R24" s="238"/>
      <c r="S24" s="34" t="s">
        <v>311</v>
      </c>
      <c r="T24" s="34" t="s">
        <v>311</v>
      </c>
      <c r="U24" s="34" t="s">
        <v>1590</v>
      </c>
      <c r="V24" s="34">
        <f>+IF(ISERR(U24/T24*100),"N/A",ROUND(U24/T24*100,2))</f>
        <v>128.66999999999999</v>
      </c>
      <c r="W24" s="35">
        <f>+IF(ISERR(U24/S24*100),"N/A",ROUND(U24/S24*100,2))</f>
        <v>128.66999999999999</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2" t="s">
        <v>2346</v>
      </c>
      <c r="C26" s="223"/>
      <c r="D26" s="223"/>
      <c r="E26" s="223"/>
      <c r="F26" s="223"/>
      <c r="G26" s="223"/>
      <c r="H26" s="223"/>
      <c r="I26" s="223"/>
      <c r="J26" s="223"/>
      <c r="K26" s="223"/>
      <c r="L26" s="223"/>
      <c r="M26" s="223"/>
      <c r="N26" s="223"/>
      <c r="O26" s="223"/>
      <c r="P26" s="223"/>
      <c r="Q26" s="224"/>
      <c r="R26" s="37" t="s">
        <v>45</v>
      </c>
      <c r="S26" s="228" t="s">
        <v>46</v>
      </c>
      <c r="T26" s="228"/>
      <c r="U26" s="38" t="s">
        <v>65</v>
      </c>
      <c r="V26" s="229" t="s">
        <v>66</v>
      </c>
      <c r="W26" s="230"/>
    </row>
    <row r="27" spans="2:27" ht="30.75" customHeight="1" thickBot="1" x14ac:dyDescent="0.25">
      <c r="B27" s="225"/>
      <c r="C27" s="226"/>
      <c r="D27" s="226"/>
      <c r="E27" s="226"/>
      <c r="F27" s="226"/>
      <c r="G27" s="226"/>
      <c r="H27" s="226"/>
      <c r="I27" s="226"/>
      <c r="J27" s="226"/>
      <c r="K27" s="226"/>
      <c r="L27" s="226"/>
      <c r="M27" s="226"/>
      <c r="N27" s="226"/>
      <c r="O27" s="226"/>
      <c r="P27" s="226"/>
      <c r="Q27" s="227"/>
      <c r="R27" s="39" t="s">
        <v>67</v>
      </c>
      <c r="S27" s="39" t="s">
        <v>67</v>
      </c>
      <c r="T27" s="39" t="s">
        <v>52</v>
      </c>
      <c r="U27" s="39" t="s">
        <v>67</v>
      </c>
      <c r="V27" s="39" t="s">
        <v>68</v>
      </c>
      <c r="W27" s="32" t="s">
        <v>69</v>
      </c>
      <c r="Y27" s="36"/>
    </row>
    <row r="28" spans="2:27" ht="23.25" customHeight="1" thickBot="1" x14ac:dyDescent="0.25">
      <c r="B28" s="231" t="s">
        <v>70</v>
      </c>
      <c r="C28" s="232"/>
      <c r="D28" s="232"/>
      <c r="E28" s="40" t="s">
        <v>1589</v>
      </c>
      <c r="F28" s="40"/>
      <c r="G28" s="40"/>
      <c r="H28" s="41"/>
      <c r="I28" s="41"/>
      <c r="J28" s="41"/>
      <c r="K28" s="41"/>
      <c r="L28" s="41"/>
      <c r="M28" s="41"/>
      <c r="N28" s="41"/>
      <c r="O28" s="41"/>
      <c r="P28" s="42"/>
      <c r="Q28" s="42"/>
      <c r="R28" s="43" t="s">
        <v>253</v>
      </c>
      <c r="S28" s="44" t="s">
        <v>11</v>
      </c>
      <c r="T28" s="42"/>
      <c r="U28" s="44" t="s">
        <v>1587</v>
      </c>
      <c r="V28" s="42"/>
      <c r="W28" s="45">
        <f>+IF(ISERR(U28/R28*100),"N/A",ROUND(U28/R28*100,2))</f>
        <v>4.25</v>
      </c>
    </row>
    <row r="29" spans="2:27" ht="26.25" customHeight="1" thickBot="1" x14ac:dyDescent="0.25">
      <c r="B29" s="233" t="s">
        <v>74</v>
      </c>
      <c r="C29" s="234"/>
      <c r="D29" s="234"/>
      <c r="E29" s="46" t="s">
        <v>1589</v>
      </c>
      <c r="F29" s="46"/>
      <c r="G29" s="46"/>
      <c r="H29" s="47"/>
      <c r="I29" s="47"/>
      <c r="J29" s="47"/>
      <c r="K29" s="47"/>
      <c r="L29" s="47"/>
      <c r="M29" s="47"/>
      <c r="N29" s="47"/>
      <c r="O29" s="47"/>
      <c r="P29" s="48"/>
      <c r="Q29" s="48"/>
      <c r="R29" s="49" t="s">
        <v>1588</v>
      </c>
      <c r="S29" s="50" t="s">
        <v>1588</v>
      </c>
      <c r="T29" s="51">
        <f>+IF(ISERR(S29/R29*100),"N/A",ROUND(S29/R29*100,2))</f>
        <v>100</v>
      </c>
      <c r="U29" s="50" t="s">
        <v>1587</v>
      </c>
      <c r="V29" s="51">
        <f>+IF(ISERR(U29/S29*100),"N/A",ROUND(U29/S29*100,2))</f>
        <v>48.57</v>
      </c>
      <c r="W29" s="52">
        <f>+IF(ISERR(U29/R29*100),"N/A",ROUND(U29/R29*100,2))</f>
        <v>48.57</v>
      </c>
    </row>
    <row r="30" spans="2:27" ht="22.5" customHeight="1" thickTop="1" thickBot="1" x14ac:dyDescent="0.25">
      <c r="B30" s="11" t="s">
        <v>80</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13" t="s">
        <v>1586</v>
      </c>
      <c r="C31" s="214"/>
      <c r="D31" s="214"/>
      <c r="E31" s="214"/>
      <c r="F31" s="214"/>
      <c r="G31" s="214"/>
      <c r="H31" s="214"/>
      <c r="I31" s="214"/>
      <c r="J31" s="214"/>
      <c r="K31" s="214"/>
      <c r="L31" s="214"/>
      <c r="M31" s="214"/>
      <c r="N31" s="214"/>
      <c r="O31" s="214"/>
      <c r="P31" s="214"/>
      <c r="Q31" s="214"/>
      <c r="R31" s="214"/>
      <c r="S31" s="214"/>
      <c r="T31" s="214"/>
      <c r="U31" s="214"/>
      <c r="V31" s="214"/>
      <c r="W31" s="215"/>
    </row>
    <row r="32" spans="2:27" ht="100.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1585</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01.2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1584</v>
      </c>
      <c r="C35" s="214"/>
      <c r="D35" s="214"/>
      <c r="E35" s="214"/>
      <c r="F35" s="214"/>
      <c r="G35" s="214"/>
      <c r="H35" s="214"/>
      <c r="I35" s="214"/>
      <c r="J35" s="214"/>
      <c r="K35" s="214"/>
      <c r="L35" s="214"/>
      <c r="M35" s="214"/>
      <c r="N35" s="214"/>
      <c r="O35" s="214"/>
      <c r="P35" s="214"/>
      <c r="Q35" s="214"/>
      <c r="R35" s="214"/>
      <c r="S35" s="214"/>
      <c r="T35" s="214"/>
      <c r="U35" s="214"/>
      <c r="V35" s="214"/>
      <c r="W35" s="215"/>
    </row>
    <row r="36" spans="2:23" ht="13.5" thickBot="1" x14ac:dyDescent="0.25">
      <c r="B36" s="219"/>
      <c r="C36" s="220"/>
      <c r="D36" s="220"/>
      <c r="E36" s="220"/>
      <c r="F36" s="220"/>
      <c r="G36" s="220"/>
      <c r="H36" s="220"/>
      <c r="I36" s="220"/>
      <c r="J36" s="220"/>
      <c r="K36" s="220"/>
      <c r="L36" s="220"/>
      <c r="M36" s="220"/>
      <c r="N36" s="220"/>
      <c r="O36" s="220"/>
      <c r="P36" s="220"/>
      <c r="Q36" s="220"/>
      <c r="R36" s="220"/>
      <c r="S36" s="220"/>
      <c r="T36" s="220"/>
      <c r="U36" s="220"/>
      <c r="V36" s="220"/>
      <c r="W36" s="221"/>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7.25" customHeight="1" thickTop="1" thickBot="1" x14ac:dyDescent="0.25">
      <c r="A4" s="15"/>
      <c r="B4" s="16" t="s">
        <v>3</v>
      </c>
      <c r="C4" s="17" t="s">
        <v>111</v>
      </c>
      <c r="D4" s="266" t="s">
        <v>110</v>
      </c>
      <c r="E4" s="266"/>
      <c r="F4" s="266"/>
      <c r="G4" s="266"/>
      <c r="H4" s="267"/>
      <c r="I4" s="18"/>
      <c r="J4" s="268" t="s">
        <v>6</v>
      </c>
      <c r="K4" s="266"/>
      <c r="L4" s="17" t="s">
        <v>153</v>
      </c>
      <c r="M4" s="269" t="s">
        <v>152</v>
      </c>
      <c r="N4" s="269"/>
      <c r="O4" s="269"/>
      <c r="P4" s="269"/>
      <c r="Q4" s="270"/>
      <c r="R4" s="19"/>
      <c r="S4" s="271" t="s">
        <v>9</v>
      </c>
      <c r="T4" s="272"/>
      <c r="U4" s="272"/>
      <c r="V4" s="259" t="s">
        <v>151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143</v>
      </c>
      <c r="D6" s="255" t="s">
        <v>150</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138</v>
      </c>
      <c r="D7" s="257" t="s">
        <v>149</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148</v>
      </c>
      <c r="K8" s="26" t="s">
        <v>147</v>
      </c>
      <c r="L8" s="26" t="s">
        <v>148</v>
      </c>
      <c r="M8" s="26" t="s">
        <v>147</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34.25" customHeight="1" thickTop="1" thickBot="1" x14ac:dyDescent="0.25">
      <c r="B10" s="27" t="s">
        <v>25</v>
      </c>
      <c r="C10" s="259" t="s">
        <v>146</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145</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144</v>
      </c>
      <c r="C21" s="236"/>
      <c r="D21" s="236"/>
      <c r="E21" s="236"/>
      <c r="F21" s="236"/>
      <c r="G21" s="236"/>
      <c r="H21" s="236"/>
      <c r="I21" s="236"/>
      <c r="J21" s="236"/>
      <c r="K21" s="236"/>
      <c r="L21" s="236"/>
      <c r="M21" s="237" t="s">
        <v>143</v>
      </c>
      <c r="N21" s="237"/>
      <c r="O21" s="237" t="s">
        <v>52</v>
      </c>
      <c r="P21" s="237"/>
      <c r="Q21" s="238" t="s">
        <v>53</v>
      </c>
      <c r="R21" s="238"/>
      <c r="S21" s="34" t="s">
        <v>54</v>
      </c>
      <c r="T21" s="34" t="s">
        <v>54</v>
      </c>
      <c r="U21" s="34" t="s">
        <v>142</v>
      </c>
      <c r="V21" s="34">
        <f>+IF(ISERR(U21/T21*100),"N/A",ROUND(U21/T21*100,2))</f>
        <v>210</v>
      </c>
      <c r="W21" s="35">
        <f>+IF(ISERR(U21/S21*100),"N/A",ROUND(U21/S21*100,2))</f>
        <v>210</v>
      </c>
    </row>
    <row r="22" spans="2:27" ht="56.25" customHeight="1" x14ac:dyDescent="0.2">
      <c r="B22" s="235" t="s">
        <v>141</v>
      </c>
      <c r="C22" s="236"/>
      <c r="D22" s="236"/>
      <c r="E22" s="236"/>
      <c r="F22" s="236"/>
      <c r="G22" s="236"/>
      <c r="H22" s="236"/>
      <c r="I22" s="236"/>
      <c r="J22" s="236"/>
      <c r="K22" s="236"/>
      <c r="L22" s="236"/>
      <c r="M22" s="237" t="s">
        <v>138</v>
      </c>
      <c r="N22" s="237"/>
      <c r="O22" s="237" t="s">
        <v>52</v>
      </c>
      <c r="P22" s="237"/>
      <c r="Q22" s="238" t="s">
        <v>53</v>
      </c>
      <c r="R22" s="238"/>
      <c r="S22" s="34" t="s">
        <v>54</v>
      </c>
      <c r="T22" s="34" t="s">
        <v>54</v>
      </c>
      <c r="U22" s="34" t="s">
        <v>140</v>
      </c>
      <c r="V22" s="34">
        <f>+IF(ISERR(U22/T22*100),"N/A",ROUND(U22/T22*100,2))</f>
        <v>0</v>
      </c>
      <c r="W22" s="35">
        <f>+IF(ISERR(U22/S22*100),"N/A",ROUND(U22/S22*100,2))</f>
        <v>0</v>
      </c>
    </row>
    <row r="23" spans="2:27" ht="56.25" customHeight="1" thickBot="1" x14ac:dyDescent="0.25">
      <c r="B23" s="235" t="s">
        <v>139</v>
      </c>
      <c r="C23" s="236"/>
      <c r="D23" s="236"/>
      <c r="E23" s="236"/>
      <c r="F23" s="236"/>
      <c r="G23" s="236"/>
      <c r="H23" s="236"/>
      <c r="I23" s="236"/>
      <c r="J23" s="236"/>
      <c r="K23" s="236"/>
      <c r="L23" s="236"/>
      <c r="M23" s="237" t="s">
        <v>138</v>
      </c>
      <c r="N23" s="237"/>
      <c r="O23" s="237" t="s">
        <v>52</v>
      </c>
      <c r="P23" s="237"/>
      <c r="Q23" s="238" t="s">
        <v>53</v>
      </c>
      <c r="R23" s="238"/>
      <c r="S23" s="34" t="s">
        <v>54</v>
      </c>
      <c r="T23" s="34" t="s">
        <v>54</v>
      </c>
      <c r="U23" s="34" t="s">
        <v>54</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136</v>
      </c>
      <c r="F27" s="40"/>
      <c r="G27" s="40"/>
      <c r="H27" s="41"/>
      <c r="I27" s="41"/>
      <c r="J27" s="41"/>
      <c r="K27" s="41"/>
      <c r="L27" s="41"/>
      <c r="M27" s="41"/>
      <c r="N27" s="41"/>
      <c r="O27" s="41"/>
      <c r="P27" s="42"/>
      <c r="Q27" s="42"/>
      <c r="R27" s="43" t="s">
        <v>137</v>
      </c>
      <c r="S27" s="44" t="s">
        <v>11</v>
      </c>
      <c r="T27" s="42"/>
      <c r="U27" s="44" t="s">
        <v>134</v>
      </c>
      <c r="V27" s="42"/>
      <c r="W27" s="45">
        <f>+IF(ISERR(U27/R27*100),"N/A",ROUND(U27/R27*100,2))</f>
        <v>39.68</v>
      </c>
    </row>
    <row r="28" spans="2:27" ht="26.25" customHeight="1" x14ac:dyDescent="0.2">
      <c r="B28" s="233" t="s">
        <v>74</v>
      </c>
      <c r="C28" s="234"/>
      <c r="D28" s="234"/>
      <c r="E28" s="46" t="s">
        <v>136</v>
      </c>
      <c r="F28" s="46"/>
      <c r="G28" s="46"/>
      <c r="H28" s="47"/>
      <c r="I28" s="47"/>
      <c r="J28" s="47"/>
      <c r="K28" s="47"/>
      <c r="L28" s="47"/>
      <c r="M28" s="47"/>
      <c r="N28" s="47"/>
      <c r="O28" s="47"/>
      <c r="P28" s="48"/>
      <c r="Q28" s="48"/>
      <c r="R28" s="49" t="s">
        <v>135</v>
      </c>
      <c r="S28" s="50" t="s">
        <v>134</v>
      </c>
      <c r="T28" s="51">
        <f>+IF(ISERR(S28/R28*100),"N/A",ROUND(S28/R28*100,2))</f>
        <v>100</v>
      </c>
      <c r="U28" s="50" t="s">
        <v>134</v>
      </c>
      <c r="V28" s="51">
        <f>+IF(ISERR(U28/S28*100),"N/A",ROUND(U28/S28*100,2))</f>
        <v>100</v>
      </c>
      <c r="W28" s="52">
        <f>+IF(ISERR(U28/R28*100),"N/A",ROUND(U28/R28*100,2))</f>
        <v>100</v>
      </c>
    </row>
    <row r="29" spans="2:27" ht="23.25" customHeight="1" thickBot="1" x14ac:dyDescent="0.25">
      <c r="B29" s="231" t="s">
        <v>70</v>
      </c>
      <c r="C29" s="232"/>
      <c r="D29" s="232"/>
      <c r="E29" s="40" t="s">
        <v>132</v>
      </c>
      <c r="F29" s="40"/>
      <c r="G29" s="40"/>
      <c r="H29" s="41"/>
      <c r="I29" s="41"/>
      <c r="J29" s="41"/>
      <c r="K29" s="41"/>
      <c r="L29" s="41"/>
      <c r="M29" s="41"/>
      <c r="N29" s="41"/>
      <c r="O29" s="41"/>
      <c r="P29" s="42"/>
      <c r="Q29" s="42"/>
      <c r="R29" s="43" t="s">
        <v>133</v>
      </c>
      <c r="S29" s="44" t="s">
        <v>11</v>
      </c>
      <c r="T29" s="42"/>
      <c r="U29" s="44" t="s">
        <v>131</v>
      </c>
      <c r="V29" s="42"/>
      <c r="W29" s="45">
        <f>+IF(ISERR(U29/R29*100),"N/A",ROUND(U29/R29*100,2))</f>
        <v>45.1</v>
      </c>
    </row>
    <row r="30" spans="2:27" ht="26.25" customHeight="1" thickBot="1" x14ac:dyDescent="0.25">
      <c r="B30" s="233" t="s">
        <v>74</v>
      </c>
      <c r="C30" s="234"/>
      <c r="D30" s="234"/>
      <c r="E30" s="46" t="s">
        <v>132</v>
      </c>
      <c r="F30" s="46"/>
      <c r="G30" s="46"/>
      <c r="H30" s="47"/>
      <c r="I30" s="47"/>
      <c r="J30" s="47"/>
      <c r="K30" s="47"/>
      <c r="L30" s="47"/>
      <c r="M30" s="47"/>
      <c r="N30" s="47"/>
      <c r="O30" s="47"/>
      <c r="P30" s="48"/>
      <c r="Q30" s="48"/>
      <c r="R30" s="49" t="s">
        <v>131</v>
      </c>
      <c r="S30" s="50" t="s">
        <v>131</v>
      </c>
      <c r="T30" s="51">
        <f>+IF(ISERR(S30/R30*100),"N/A",ROUND(S30/R30*100,2))</f>
        <v>100</v>
      </c>
      <c r="U30" s="50" t="s">
        <v>131</v>
      </c>
      <c r="V30" s="51">
        <f>+IF(ISERR(U30/S30*100),"N/A",ROUND(U30/S30*100,2))</f>
        <v>100</v>
      </c>
      <c r="W30" s="52">
        <f>+IF(ISERR(U30/R30*100),"N/A",ROUND(U30/R30*100,2))</f>
        <v>100</v>
      </c>
    </row>
    <row r="31" spans="2:27" ht="22.5" customHeight="1" thickTop="1" thickBot="1" x14ac:dyDescent="0.25">
      <c r="B31" s="11" t="s">
        <v>80</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13" t="s">
        <v>130</v>
      </c>
      <c r="C32" s="214"/>
      <c r="D32" s="214"/>
      <c r="E32" s="214"/>
      <c r="F32" s="214"/>
      <c r="G32" s="214"/>
      <c r="H32" s="214"/>
      <c r="I32" s="214"/>
      <c r="J32" s="214"/>
      <c r="K32" s="214"/>
      <c r="L32" s="214"/>
      <c r="M32" s="214"/>
      <c r="N32" s="214"/>
      <c r="O32" s="214"/>
      <c r="P32" s="214"/>
      <c r="Q32" s="214"/>
      <c r="R32" s="214"/>
      <c r="S32" s="214"/>
      <c r="T32" s="214"/>
      <c r="U32" s="214"/>
      <c r="V32" s="214"/>
      <c r="W32" s="215"/>
    </row>
    <row r="33" spans="2:23" ht="203.2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129</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14" customHeight="1" thickBot="1" x14ac:dyDescent="0.25">
      <c r="B35" s="216"/>
      <c r="C35" s="217"/>
      <c r="D35" s="217"/>
      <c r="E35" s="217"/>
      <c r="F35" s="217"/>
      <c r="G35" s="217"/>
      <c r="H35" s="217"/>
      <c r="I35" s="217"/>
      <c r="J35" s="217"/>
      <c r="K35" s="217"/>
      <c r="L35" s="217"/>
      <c r="M35" s="217"/>
      <c r="N35" s="217"/>
      <c r="O35" s="217"/>
      <c r="P35" s="217"/>
      <c r="Q35" s="217"/>
      <c r="R35" s="217"/>
      <c r="S35" s="217"/>
      <c r="T35" s="217"/>
      <c r="U35" s="217"/>
      <c r="V35" s="217"/>
      <c r="W35" s="218"/>
    </row>
    <row r="36" spans="2:23" ht="37.5" customHeight="1" thickTop="1" x14ac:dyDescent="0.2">
      <c r="B36" s="213" t="s">
        <v>128</v>
      </c>
      <c r="C36" s="214"/>
      <c r="D36" s="214"/>
      <c r="E36" s="214"/>
      <c r="F36" s="214"/>
      <c r="G36" s="214"/>
      <c r="H36" s="214"/>
      <c r="I36" s="214"/>
      <c r="J36" s="214"/>
      <c r="K36" s="214"/>
      <c r="L36" s="214"/>
      <c r="M36" s="214"/>
      <c r="N36" s="214"/>
      <c r="O36" s="214"/>
      <c r="P36" s="214"/>
      <c r="Q36" s="214"/>
      <c r="R36" s="214"/>
      <c r="S36" s="214"/>
      <c r="T36" s="214"/>
      <c r="U36" s="214"/>
      <c r="V36" s="214"/>
      <c r="W36" s="215"/>
    </row>
    <row r="37" spans="2:23" ht="78.75" customHeight="1" thickBot="1" x14ac:dyDescent="0.25">
      <c r="B37" s="219"/>
      <c r="C37" s="220"/>
      <c r="D37" s="220"/>
      <c r="E37" s="220"/>
      <c r="F37" s="220"/>
      <c r="G37" s="220"/>
      <c r="H37" s="220"/>
      <c r="I37" s="220"/>
      <c r="J37" s="220"/>
      <c r="K37" s="220"/>
      <c r="L37" s="220"/>
      <c r="M37" s="220"/>
      <c r="N37" s="220"/>
      <c r="O37" s="220"/>
      <c r="P37" s="220"/>
      <c r="Q37" s="220"/>
      <c r="R37" s="220"/>
      <c r="S37" s="220"/>
      <c r="T37" s="220"/>
      <c r="U37" s="220"/>
      <c r="V37" s="220"/>
      <c r="W37" s="221"/>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1623</v>
      </c>
      <c r="D4" s="266" t="s">
        <v>1622</v>
      </c>
      <c r="E4" s="266"/>
      <c r="F4" s="266"/>
      <c r="G4" s="266"/>
      <c r="H4" s="267"/>
      <c r="I4" s="18"/>
      <c r="J4" s="268" t="s">
        <v>6</v>
      </c>
      <c r="K4" s="266"/>
      <c r="L4" s="17" t="s">
        <v>1621</v>
      </c>
      <c r="M4" s="269" t="s">
        <v>1620</v>
      </c>
      <c r="N4" s="269"/>
      <c r="O4" s="269"/>
      <c r="P4" s="269"/>
      <c r="Q4" s="270"/>
      <c r="R4" s="19"/>
      <c r="S4" s="271" t="s">
        <v>9</v>
      </c>
      <c r="T4" s="272"/>
      <c r="U4" s="272"/>
      <c r="V4" s="259" t="s">
        <v>204</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1611</v>
      </c>
      <c r="D6" s="255" t="s">
        <v>1619</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412</v>
      </c>
      <c r="K8" s="26" t="s">
        <v>1618</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1617</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1616</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1615</v>
      </c>
      <c r="C21" s="236"/>
      <c r="D21" s="236"/>
      <c r="E21" s="236"/>
      <c r="F21" s="236"/>
      <c r="G21" s="236"/>
      <c r="H21" s="236"/>
      <c r="I21" s="236"/>
      <c r="J21" s="236"/>
      <c r="K21" s="236"/>
      <c r="L21" s="236"/>
      <c r="M21" s="237" t="s">
        <v>1611</v>
      </c>
      <c r="N21" s="237"/>
      <c r="O21" s="237" t="s">
        <v>52</v>
      </c>
      <c r="P21" s="237"/>
      <c r="Q21" s="238" t="s">
        <v>53</v>
      </c>
      <c r="R21" s="238"/>
      <c r="S21" s="34" t="s">
        <v>54</v>
      </c>
      <c r="T21" s="34" t="s">
        <v>54</v>
      </c>
      <c r="U21" s="34" t="s">
        <v>1614</v>
      </c>
      <c r="V21" s="34">
        <f>+IF(ISERR(U21/T21*100),"N/A",ROUND(U21/T21*100,2))</f>
        <v>224</v>
      </c>
      <c r="W21" s="35">
        <f>+IF(ISERR(U21/S21*100),"N/A",ROUND(U21/S21*100,2))</f>
        <v>224</v>
      </c>
    </row>
    <row r="22" spans="2:27" ht="56.25" customHeight="1" x14ac:dyDescent="0.2">
      <c r="B22" s="235" t="s">
        <v>1613</v>
      </c>
      <c r="C22" s="236"/>
      <c r="D22" s="236"/>
      <c r="E22" s="236"/>
      <c r="F22" s="236"/>
      <c r="G22" s="236"/>
      <c r="H22" s="236"/>
      <c r="I22" s="236"/>
      <c r="J22" s="236"/>
      <c r="K22" s="236"/>
      <c r="L22" s="236"/>
      <c r="M22" s="237" t="s">
        <v>1611</v>
      </c>
      <c r="N22" s="237"/>
      <c r="O22" s="237" t="s">
        <v>52</v>
      </c>
      <c r="P22" s="237"/>
      <c r="Q22" s="238" t="s">
        <v>53</v>
      </c>
      <c r="R22" s="238"/>
      <c r="S22" s="34" t="s">
        <v>54</v>
      </c>
      <c r="T22" s="34" t="s">
        <v>54</v>
      </c>
      <c r="U22" s="34" t="s">
        <v>54</v>
      </c>
      <c r="V22" s="34">
        <f>+IF(ISERR(U22/T22*100),"N/A",ROUND(U22/T22*100,2))</f>
        <v>100</v>
      </c>
      <c r="W22" s="35">
        <f>+IF(ISERR(U22/S22*100),"N/A",ROUND(U22/S22*100,2))</f>
        <v>100</v>
      </c>
    </row>
    <row r="23" spans="2:27" ht="56.25" customHeight="1" thickBot="1" x14ac:dyDescent="0.25">
      <c r="B23" s="235" t="s">
        <v>1612</v>
      </c>
      <c r="C23" s="236"/>
      <c r="D23" s="236"/>
      <c r="E23" s="236"/>
      <c r="F23" s="236"/>
      <c r="G23" s="236"/>
      <c r="H23" s="236"/>
      <c r="I23" s="236"/>
      <c r="J23" s="236"/>
      <c r="K23" s="236"/>
      <c r="L23" s="236"/>
      <c r="M23" s="237" t="s">
        <v>1611</v>
      </c>
      <c r="N23" s="237"/>
      <c r="O23" s="237" t="s">
        <v>52</v>
      </c>
      <c r="P23" s="237"/>
      <c r="Q23" s="238" t="s">
        <v>53</v>
      </c>
      <c r="R23" s="238"/>
      <c r="S23" s="34" t="s">
        <v>63</v>
      </c>
      <c r="T23" s="34" t="s">
        <v>63</v>
      </c>
      <c r="U23" s="34" t="s">
        <v>1610</v>
      </c>
      <c r="V23" s="34">
        <f>+IF(ISERR(U23/T23*100),"N/A",ROUND(U23/T23*100,2))</f>
        <v>159.19999999999999</v>
      </c>
      <c r="W23" s="35">
        <f>+IF(ISERR(U23/S23*100),"N/A",ROUND(U23/S23*100,2))</f>
        <v>159.19999999999999</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1609</v>
      </c>
      <c r="F27" s="40"/>
      <c r="G27" s="40"/>
      <c r="H27" s="41"/>
      <c r="I27" s="41"/>
      <c r="J27" s="41"/>
      <c r="K27" s="41"/>
      <c r="L27" s="41"/>
      <c r="M27" s="41"/>
      <c r="N27" s="41"/>
      <c r="O27" s="41"/>
      <c r="P27" s="42"/>
      <c r="Q27" s="42"/>
      <c r="R27" s="43" t="s">
        <v>204</v>
      </c>
      <c r="S27" s="44" t="s">
        <v>11</v>
      </c>
      <c r="T27" s="42"/>
      <c r="U27" s="44" t="s">
        <v>1607</v>
      </c>
      <c r="V27" s="42"/>
      <c r="W27" s="45">
        <f>+IF(ISERR(U27/R27*100),"N/A",ROUND(U27/R27*100,2))</f>
        <v>56.67</v>
      </c>
    </row>
    <row r="28" spans="2:27" ht="26.25" customHeight="1" thickBot="1" x14ac:dyDescent="0.25">
      <c r="B28" s="233" t="s">
        <v>74</v>
      </c>
      <c r="C28" s="234"/>
      <c r="D28" s="234"/>
      <c r="E28" s="46" t="s">
        <v>1609</v>
      </c>
      <c r="F28" s="46"/>
      <c r="G28" s="46"/>
      <c r="H28" s="47"/>
      <c r="I28" s="47"/>
      <c r="J28" s="47"/>
      <c r="K28" s="47"/>
      <c r="L28" s="47"/>
      <c r="M28" s="47"/>
      <c r="N28" s="47"/>
      <c r="O28" s="47"/>
      <c r="P28" s="48"/>
      <c r="Q28" s="48"/>
      <c r="R28" s="49" t="s">
        <v>204</v>
      </c>
      <c r="S28" s="50" t="s">
        <v>1608</v>
      </c>
      <c r="T28" s="51">
        <f>+IF(ISERR(S28/R28*100),"N/A",ROUND(S28/R28*100,2))</f>
        <v>100</v>
      </c>
      <c r="U28" s="50" t="s">
        <v>1607</v>
      </c>
      <c r="V28" s="51">
        <f>+IF(ISERR(U28/S28*100),"N/A",ROUND(U28/S28*100,2))</f>
        <v>56.67</v>
      </c>
      <c r="W28" s="52">
        <f>+IF(ISERR(U28/R28*100),"N/A",ROUND(U28/R28*100,2))</f>
        <v>56.67</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1606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71.2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1605</v>
      </c>
      <c r="C32" s="214"/>
      <c r="D32" s="214"/>
      <c r="E32" s="214"/>
      <c r="F32" s="214"/>
      <c r="G32" s="214"/>
      <c r="H32" s="214"/>
      <c r="I32" s="214"/>
      <c r="J32" s="214"/>
      <c r="K32" s="214"/>
      <c r="L32" s="214"/>
      <c r="M32" s="214"/>
      <c r="N32" s="214"/>
      <c r="O32" s="214"/>
      <c r="P32" s="214"/>
      <c r="Q32" s="214"/>
      <c r="R32" s="214"/>
      <c r="S32" s="214"/>
      <c r="T32" s="214"/>
      <c r="U32" s="214"/>
      <c r="V32" s="214"/>
      <c r="W32" s="215"/>
    </row>
    <row r="33" spans="2:23" ht="48"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1604</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8.75" customHeight="1"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1623</v>
      </c>
      <c r="D4" s="266" t="s">
        <v>1622</v>
      </c>
      <c r="E4" s="266"/>
      <c r="F4" s="266"/>
      <c r="G4" s="266"/>
      <c r="H4" s="267"/>
      <c r="I4" s="18"/>
      <c r="J4" s="268" t="s">
        <v>6</v>
      </c>
      <c r="K4" s="266"/>
      <c r="L4" s="17" t="s">
        <v>1636</v>
      </c>
      <c r="M4" s="269" t="s">
        <v>1635</v>
      </c>
      <c r="N4" s="269"/>
      <c r="O4" s="269"/>
      <c r="P4" s="269"/>
      <c r="Q4" s="270"/>
      <c r="R4" s="19"/>
      <c r="S4" s="271" t="s">
        <v>9</v>
      </c>
      <c r="T4" s="272"/>
      <c r="U4" s="272"/>
      <c r="V4" s="259" t="s">
        <v>1628</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1228</v>
      </c>
      <c r="D6" s="255" t="s">
        <v>1634</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1633</v>
      </c>
      <c r="K8" s="26" t="s">
        <v>1557</v>
      </c>
      <c r="L8" s="26" t="s">
        <v>503</v>
      </c>
      <c r="M8" s="26" t="s">
        <v>1632</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1631</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1630</v>
      </c>
      <c r="C21" s="236"/>
      <c r="D21" s="236"/>
      <c r="E21" s="236"/>
      <c r="F21" s="236"/>
      <c r="G21" s="236"/>
      <c r="H21" s="236"/>
      <c r="I21" s="236"/>
      <c r="J21" s="236"/>
      <c r="K21" s="236"/>
      <c r="L21" s="236"/>
      <c r="M21" s="237" t="s">
        <v>1228</v>
      </c>
      <c r="N21" s="237"/>
      <c r="O21" s="237" t="s">
        <v>52</v>
      </c>
      <c r="P21" s="237"/>
      <c r="Q21" s="238" t="s">
        <v>53</v>
      </c>
      <c r="R21" s="238"/>
      <c r="S21" s="34" t="s">
        <v>260</v>
      </c>
      <c r="T21" s="34" t="s">
        <v>260</v>
      </c>
      <c r="U21" s="34" t="s">
        <v>935</v>
      </c>
      <c r="V21" s="34">
        <f>+IF(ISERR(U21/T21*100),"N/A",ROUND(U21/T21*100,2))</f>
        <v>85</v>
      </c>
      <c r="W21" s="35">
        <f>+IF(ISERR(U21/S21*100),"N/A",ROUND(U21/S21*100,2))</f>
        <v>85</v>
      </c>
    </row>
    <row r="22" spans="2:27" ht="56.25" customHeight="1" thickBot="1" x14ac:dyDescent="0.25">
      <c r="B22" s="235" t="s">
        <v>1629</v>
      </c>
      <c r="C22" s="236"/>
      <c r="D22" s="236"/>
      <c r="E22" s="236"/>
      <c r="F22" s="236"/>
      <c r="G22" s="236"/>
      <c r="H22" s="236"/>
      <c r="I22" s="236"/>
      <c r="J22" s="236"/>
      <c r="K22" s="236"/>
      <c r="L22" s="236"/>
      <c r="M22" s="237" t="s">
        <v>1228</v>
      </c>
      <c r="N22" s="237"/>
      <c r="O22" s="237" t="s">
        <v>52</v>
      </c>
      <c r="P22" s="237"/>
      <c r="Q22" s="238" t="s">
        <v>53</v>
      </c>
      <c r="R22" s="238"/>
      <c r="S22" s="34" t="s">
        <v>260</v>
      </c>
      <c r="T22" s="34" t="s">
        <v>260</v>
      </c>
      <c r="U22" s="34" t="s">
        <v>935</v>
      </c>
      <c r="V22" s="34">
        <f>+IF(ISERR(U22/T22*100),"N/A",ROUND(U22/T22*100,2))</f>
        <v>85</v>
      </c>
      <c r="W22" s="35">
        <f>+IF(ISERR(U22/S22*100),"N/A",ROUND(U22/S22*100,2))</f>
        <v>85</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1224</v>
      </c>
      <c r="F26" s="40"/>
      <c r="G26" s="40"/>
      <c r="H26" s="41"/>
      <c r="I26" s="41"/>
      <c r="J26" s="41"/>
      <c r="K26" s="41"/>
      <c r="L26" s="41"/>
      <c r="M26" s="41"/>
      <c r="N26" s="41"/>
      <c r="O26" s="41"/>
      <c r="P26" s="42"/>
      <c r="Q26" s="42"/>
      <c r="R26" s="43" t="s">
        <v>1628</v>
      </c>
      <c r="S26" s="44" t="s">
        <v>11</v>
      </c>
      <c r="T26" s="42"/>
      <c r="U26" s="44" t="s">
        <v>1627</v>
      </c>
      <c r="V26" s="42"/>
      <c r="W26" s="45">
        <f>+IF(ISERR(U26/R26*100),"N/A",ROUND(U26/R26*100,2))</f>
        <v>100</v>
      </c>
    </row>
    <row r="27" spans="2:27" ht="26.25" customHeight="1" thickBot="1" x14ac:dyDescent="0.25">
      <c r="B27" s="233" t="s">
        <v>74</v>
      </c>
      <c r="C27" s="234"/>
      <c r="D27" s="234"/>
      <c r="E27" s="46" t="s">
        <v>1224</v>
      </c>
      <c r="F27" s="46"/>
      <c r="G27" s="46"/>
      <c r="H27" s="47"/>
      <c r="I27" s="47"/>
      <c r="J27" s="47"/>
      <c r="K27" s="47"/>
      <c r="L27" s="47"/>
      <c r="M27" s="47"/>
      <c r="N27" s="47"/>
      <c r="O27" s="47"/>
      <c r="P27" s="48"/>
      <c r="Q27" s="48"/>
      <c r="R27" s="49" t="s">
        <v>1628</v>
      </c>
      <c r="S27" s="50" t="s">
        <v>1627</v>
      </c>
      <c r="T27" s="51">
        <f>+IF(ISERR(S27/R27*100),"N/A",ROUND(S27/R27*100,2))</f>
        <v>100</v>
      </c>
      <c r="U27" s="50" t="s">
        <v>1627</v>
      </c>
      <c r="V27" s="51">
        <f>+IF(ISERR(U27/S27*100),"N/A",ROUND(U27/S27*100,2))</f>
        <v>100</v>
      </c>
      <c r="W27" s="52">
        <f>+IF(ISERR(U27/R27*100),"N/A",ROUND(U27/R27*100,2))</f>
        <v>100</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1626</v>
      </c>
      <c r="C29" s="214"/>
      <c r="D29" s="214"/>
      <c r="E29" s="214"/>
      <c r="F29" s="214"/>
      <c r="G29" s="214"/>
      <c r="H29" s="214"/>
      <c r="I29" s="214"/>
      <c r="J29" s="214"/>
      <c r="K29" s="214"/>
      <c r="L29" s="214"/>
      <c r="M29" s="214"/>
      <c r="N29" s="214"/>
      <c r="O29" s="214"/>
      <c r="P29" s="214"/>
      <c r="Q29" s="214"/>
      <c r="R29" s="214"/>
      <c r="S29" s="214"/>
      <c r="T29" s="214"/>
      <c r="U29" s="214"/>
      <c r="V29" s="214"/>
      <c r="W29" s="215"/>
    </row>
    <row r="30" spans="2:27" ht="1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1625</v>
      </c>
      <c r="C31" s="214"/>
      <c r="D31" s="214"/>
      <c r="E31" s="214"/>
      <c r="F31" s="214"/>
      <c r="G31" s="214"/>
      <c r="H31" s="214"/>
      <c r="I31" s="214"/>
      <c r="J31" s="214"/>
      <c r="K31" s="214"/>
      <c r="L31" s="214"/>
      <c r="M31" s="214"/>
      <c r="N31" s="214"/>
      <c r="O31" s="214"/>
      <c r="P31" s="214"/>
      <c r="Q31" s="214"/>
      <c r="R31" s="214"/>
      <c r="S31" s="214"/>
      <c r="T31" s="214"/>
      <c r="U31" s="214"/>
      <c r="V31" s="214"/>
      <c r="W31" s="215"/>
    </row>
    <row r="32" spans="2:27" ht="1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1624</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3.5"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1623</v>
      </c>
      <c r="D4" s="266" t="s">
        <v>1622</v>
      </c>
      <c r="E4" s="266"/>
      <c r="F4" s="266"/>
      <c r="G4" s="266"/>
      <c r="H4" s="267"/>
      <c r="I4" s="18"/>
      <c r="J4" s="268" t="s">
        <v>6</v>
      </c>
      <c r="K4" s="266"/>
      <c r="L4" s="17" t="s">
        <v>264</v>
      </c>
      <c r="M4" s="269" t="s">
        <v>263</v>
      </c>
      <c r="N4" s="269"/>
      <c r="O4" s="269"/>
      <c r="P4" s="269"/>
      <c r="Q4" s="270"/>
      <c r="R4" s="19"/>
      <c r="S4" s="271" t="s">
        <v>9</v>
      </c>
      <c r="T4" s="272"/>
      <c r="U4" s="272"/>
      <c r="V4" s="259" t="s">
        <v>1660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1468</v>
      </c>
      <c r="D6" s="255" t="s">
        <v>505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1240</v>
      </c>
      <c r="D7" s="257" t="s">
        <v>1659</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375</v>
      </c>
      <c r="D8" s="257" t="s">
        <v>1658</v>
      </c>
      <c r="E8" s="257"/>
      <c r="F8" s="257"/>
      <c r="G8" s="257"/>
      <c r="H8" s="257"/>
      <c r="I8" s="22"/>
      <c r="J8" s="26" t="s">
        <v>1656</v>
      </c>
      <c r="K8" s="26" t="s">
        <v>1657</v>
      </c>
      <c r="L8" s="26" t="s">
        <v>1656</v>
      </c>
      <c r="M8" s="26" t="s">
        <v>1655</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46.25" customHeight="1" thickTop="1" thickBot="1" x14ac:dyDescent="0.25">
      <c r="B10" s="27" t="s">
        <v>25</v>
      </c>
      <c r="C10" s="259" t="s">
        <v>1654</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1653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1652</v>
      </c>
      <c r="C21" s="236"/>
      <c r="D21" s="236"/>
      <c r="E21" s="236"/>
      <c r="F21" s="236"/>
      <c r="G21" s="236"/>
      <c r="H21" s="236"/>
      <c r="I21" s="236"/>
      <c r="J21" s="236"/>
      <c r="K21" s="236"/>
      <c r="L21" s="236"/>
      <c r="M21" s="237" t="s">
        <v>1468</v>
      </c>
      <c r="N21" s="237"/>
      <c r="O21" s="237" t="s">
        <v>52</v>
      </c>
      <c r="P21" s="237"/>
      <c r="Q21" s="238" t="s">
        <v>69</v>
      </c>
      <c r="R21" s="238"/>
      <c r="S21" s="34" t="s">
        <v>54</v>
      </c>
      <c r="T21" s="34" t="s">
        <v>54</v>
      </c>
      <c r="U21" s="34" t="s">
        <v>54</v>
      </c>
      <c r="V21" s="34">
        <f t="shared" ref="V21:V27" si="0">+IF(ISERR(U21/T21*100),"N/A",ROUND(U21/T21*100,2))</f>
        <v>100</v>
      </c>
      <c r="W21" s="35">
        <f t="shared" ref="W21:W27" si="1">+IF(ISERR(U21/S21*100),"N/A",ROUND(U21/S21*100,2))</f>
        <v>100</v>
      </c>
    </row>
    <row r="22" spans="2:27" ht="56.25" customHeight="1" x14ac:dyDescent="0.2">
      <c r="B22" s="235" t="s">
        <v>1651</v>
      </c>
      <c r="C22" s="236"/>
      <c r="D22" s="236"/>
      <c r="E22" s="236"/>
      <c r="F22" s="236"/>
      <c r="G22" s="236"/>
      <c r="H22" s="236"/>
      <c r="I22" s="236"/>
      <c r="J22" s="236"/>
      <c r="K22" s="236"/>
      <c r="L22" s="236"/>
      <c r="M22" s="237" t="s">
        <v>1240</v>
      </c>
      <c r="N22" s="237"/>
      <c r="O22" s="237" t="s">
        <v>52</v>
      </c>
      <c r="P22" s="237"/>
      <c r="Q22" s="238" t="s">
        <v>393</v>
      </c>
      <c r="R22" s="238"/>
      <c r="S22" s="34" t="s">
        <v>311</v>
      </c>
      <c r="T22" s="34" t="s">
        <v>311</v>
      </c>
      <c r="U22" s="34" t="s">
        <v>802</v>
      </c>
      <c r="V22" s="34">
        <f t="shared" si="0"/>
        <v>50</v>
      </c>
      <c r="W22" s="35">
        <f t="shared" si="1"/>
        <v>50</v>
      </c>
    </row>
    <row r="23" spans="2:27" ht="56.25" customHeight="1" x14ac:dyDescent="0.2">
      <c r="B23" s="235" t="s">
        <v>1650</v>
      </c>
      <c r="C23" s="236"/>
      <c r="D23" s="236"/>
      <c r="E23" s="236"/>
      <c r="F23" s="236"/>
      <c r="G23" s="236"/>
      <c r="H23" s="236"/>
      <c r="I23" s="236"/>
      <c r="J23" s="236"/>
      <c r="K23" s="236"/>
      <c r="L23" s="236"/>
      <c r="M23" s="237" t="s">
        <v>1240</v>
      </c>
      <c r="N23" s="237"/>
      <c r="O23" s="237" t="s">
        <v>52</v>
      </c>
      <c r="P23" s="237"/>
      <c r="Q23" s="238" t="s">
        <v>393</v>
      </c>
      <c r="R23" s="238"/>
      <c r="S23" s="34" t="s">
        <v>1156</v>
      </c>
      <c r="T23" s="34" t="s">
        <v>1156</v>
      </c>
      <c r="U23" s="34" t="s">
        <v>1649</v>
      </c>
      <c r="V23" s="34">
        <f t="shared" si="0"/>
        <v>134.29</v>
      </c>
      <c r="W23" s="35">
        <f t="shared" si="1"/>
        <v>134.29</v>
      </c>
    </row>
    <row r="24" spans="2:27" ht="56.25" customHeight="1" x14ac:dyDescent="0.2">
      <c r="B24" s="235" t="s">
        <v>1648</v>
      </c>
      <c r="C24" s="236"/>
      <c r="D24" s="236"/>
      <c r="E24" s="236"/>
      <c r="F24" s="236"/>
      <c r="G24" s="236"/>
      <c r="H24" s="236"/>
      <c r="I24" s="236"/>
      <c r="J24" s="236"/>
      <c r="K24" s="236"/>
      <c r="L24" s="236"/>
      <c r="M24" s="237" t="s">
        <v>375</v>
      </c>
      <c r="N24" s="237"/>
      <c r="O24" s="237" t="s">
        <v>52</v>
      </c>
      <c r="P24" s="237"/>
      <c r="Q24" s="238" t="s">
        <v>393</v>
      </c>
      <c r="R24" s="238"/>
      <c r="S24" s="34" t="s">
        <v>802</v>
      </c>
      <c r="T24" s="34" t="s">
        <v>802</v>
      </c>
      <c r="U24" s="34" t="s">
        <v>533</v>
      </c>
      <c r="V24" s="34">
        <f t="shared" si="0"/>
        <v>173.33</v>
      </c>
      <c r="W24" s="35">
        <f t="shared" si="1"/>
        <v>173.33</v>
      </c>
    </row>
    <row r="25" spans="2:27" ht="56.25" customHeight="1" x14ac:dyDescent="0.2">
      <c r="B25" s="235" t="s">
        <v>1647</v>
      </c>
      <c r="C25" s="236"/>
      <c r="D25" s="236"/>
      <c r="E25" s="236"/>
      <c r="F25" s="236"/>
      <c r="G25" s="236"/>
      <c r="H25" s="236"/>
      <c r="I25" s="236"/>
      <c r="J25" s="236"/>
      <c r="K25" s="236"/>
      <c r="L25" s="236"/>
      <c r="M25" s="237" t="s">
        <v>375</v>
      </c>
      <c r="N25" s="237"/>
      <c r="O25" s="237" t="s">
        <v>52</v>
      </c>
      <c r="P25" s="237"/>
      <c r="Q25" s="238" t="s">
        <v>393</v>
      </c>
      <c r="R25" s="238"/>
      <c r="S25" s="34" t="s">
        <v>54</v>
      </c>
      <c r="T25" s="34" t="s">
        <v>54</v>
      </c>
      <c r="U25" s="34" t="s">
        <v>54</v>
      </c>
      <c r="V25" s="34">
        <f t="shared" si="0"/>
        <v>100</v>
      </c>
      <c r="W25" s="35">
        <f t="shared" si="1"/>
        <v>100</v>
      </c>
    </row>
    <row r="26" spans="2:27" ht="56.25" customHeight="1" x14ac:dyDescent="0.2">
      <c r="B26" s="235" t="s">
        <v>1646</v>
      </c>
      <c r="C26" s="236"/>
      <c r="D26" s="236"/>
      <c r="E26" s="236"/>
      <c r="F26" s="236"/>
      <c r="G26" s="236"/>
      <c r="H26" s="236"/>
      <c r="I26" s="236"/>
      <c r="J26" s="236"/>
      <c r="K26" s="236"/>
      <c r="L26" s="236"/>
      <c r="M26" s="237" t="s">
        <v>375</v>
      </c>
      <c r="N26" s="237"/>
      <c r="O26" s="237" t="s">
        <v>52</v>
      </c>
      <c r="P26" s="237"/>
      <c r="Q26" s="238" t="s">
        <v>393</v>
      </c>
      <c r="R26" s="238"/>
      <c r="S26" s="34" t="s">
        <v>54</v>
      </c>
      <c r="T26" s="34" t="s">
        <v>54</v>
      </c>
      <c r="U26" s="34" t="s">
        <v>54</v>
      </c>
      <c r="V26" s="34">
        <f t="shared" si="0"/>
        <v>100</v>
      </c>
      <c r="W26" s="35">
        <f t="shared" si="1"/>
        <v>100</v>
      </c>
    </row>
    <row r="27" spans="2:27" ht="56.25" customHeight="1" thickBot="1" x14ac:dyDescent="0.25">
      <c r="B27" s="235" t="s">
        <v>1645</v>
      </c>
      <c r="C27" s="236"/>
      <c r="D27" s="236"/>
      <c r="E27" s="236"/>
      <c r="F27" s="236"/>
      <c r="G27" s="236"/>
      <c r="H27" s="236"/>
      <c r="I27" s="236"/>
      <c r="J27" s="236"/>
      <c r="K27" s="236"/>
      <c r="L27" s="236"/>
      <c r="M27" s="237" t="s">
        <v>375</v>
      </c>
      <c r="N27" s="237"/>
      <c r="O27" s="237" t="s">
        <v>52</v>
      </c>
      <c r="P27" s="237"/>
      <c r="Q27" s="238" t="s">
        <v>393</v>
      </c>
      <c r="R27" s="238"/>
      <c r="S27" s="34" t="s">
        <v>54</v>
      </c>
      <c r="T27" s="34" t="s">
        <v>54</v>
      </c>
      <c r="U27" s="34" t="s">
        <v>311</v>
      </c>
      <c r="V27" s="34">
        <f t="shared" si="0"/>
        <v>30</v>
      </c>
      <c r="W27" s="35">
        <f t="shared" si="1"/>
        <v>30</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22" t="s">
        <v>2346</v>
      </c>
      <c r="C29" s="223"/>
      <c r="D29" s="223"/>
      <c r="E29" s="223"/>
      <c r="F29" s="223"/>
      <c r="G29" s="223"/>
      <c r="H29" s="223"/>
      <c r="I29" s="223"/>
      <c r="J29" s="223"/>
      <c r="K29" s="223"/>
      <c r="L29" s="223"/>
      <c r="M29" s="223"/>
      <c r="N29" s="223"/>
      <c r="O29" s="223"/>
      <c r="P29" s="223"/>
      <c r="Q29" s="224"/>
      <c r="R29" s="37" t="s">
        <v>45</v>
      </c>
      <c r="S29" s="228" t="s">
        <v>46</v>
      </c>
      <c r="T29" s="228"/>
      <c r="U29" s="38" t="s">
        <v>65</v>
      </c>
      <c r="V29" s="229" t="s">
        <v>66</v>
      </c>
      <c r="W29" s="230"/>
    </row>
    <row r="30" spans="2:27" ht="30.75" customHeight="1" thickBot="1" x14ac:dyDescent="0.25">
      <c r="B30" s="225"/>
      <c r="C30" s="226"/>
      <c r="D30" s="226"/>
      <c r="E30" s="226"/>
      <c r="F30" s="226"/>
      <c r="G30" s="226"/>
      <c r="H30" s="226"/>
      <c r="I30" s="226"/>
      <c r="J30" s="226"/>
      <c r="K30" s="226"/>
      <c r="L30" s="226"/>
      <c r="M30" s="226"/>
      <c r="N30" s="226"/>
      <c r="O30" s="226"/>
      <c r="P30" s="226"/>
      <c r="Q30" s="227"/>
      <c r="R30" s="39" t="s">
        <v>67</v>
      </c>
      <c r="S30" s="39" t="s">
        <v>67</v>
      </c>
      <c r="T30" s="39" t="s">
        <v>52</v>
      </c>
      <c r="U30" s="39" t="s">
        <v>67</v>
      </c>
      <c r="V30" s="39" t="s">
        <v>68</v>
      </c>
      <c r="W30" s="32" t="s">
        <v>69</v>
      </c>
      <c r="Y30" s="36"/>
    </row>
    <row r="31" spans="2:27" ht="23.25" customHeight="1" thickBot="1" x14ac:dyDescent="0.25">
      <c r="B31" s="231" t="s">
        <v>70</v>
      </c>
      <c r="C31" s="232"/>
      <c r="D31" s="232"/>
      <c r="E31" s="40" t="s">
        <v>1460</v>
      </c>
      <c r="F31" s="40"/>
      <c r="G31" s="40"/>
      <c r="H31" s="41"/>
      <c r="I31" s="41"/>
      <c r="J31" s="41"/>
      <c r="K31" s="41"/>
      <c r="L31" s="41"/>
      <c r="M31" s="41"/>
      <c r="N31" s="41"/>
      <c r="O31" s="41"/>
      <c r="P31" s="42"/>
      <c r="Q31" s="42"/>
      <c r="R31" s="43" t="s">
        <v>1550</v>
      </c>
      <c r="S31" s="44" t="s">
        <v>11</v>
      </c>
      <c r="T31" s="42"/>
      <c r="U31" s="44" t="s">
        <v>1644</v>
      </c>
      <c r="V31" s="42"/>
      <c r="W31" s="45">
        <f t="shared" ref="W31:W36" si="2">+IF(ISERR(U31/R31*100),"N/A",ROUND(U31/R31*100,2))</f>
        <v>133.33000000000001</v>
      </c>
    </row>
    <row r="32" spans="2:27" ht="26.25" customHeight="1" x14ac:dyDescent="0.2">
      <c r="B32" s="233" t="s">
        <v>74</v>
      </c>
      <c r="C32" s="234"/>
      <c r="D32" s="234"/>
      <c r="E32" s="46" t="s">
        <v>1460</v>
      </c>
      <c r="F32" s="46"/>
      <c r="G32" s="46"/>
      <c r="H32" s="47"/>
      <c r="I32" s="47"/>
      <c r="J32" s="47"/>
      <c r="K32" s="47"/>
      <c r="L32" s="47"/>
      <c r="M32" s="47"/>
      <c r="N32" s="47"/>
      <c r="O32" s="47"/>
      <c r="P32" s="48"/>
      <c r="Q32" s="48"/>
      <c r="R32" s="49" t="s">
        <v>1644</v>
      </c>
      <c r="S32" s="50" t="s">
        <v>1644</v>
      </c>
      <c r="T32" s="51">
        <f>+IF(ISERR(S32/R32*100),"N/A",ROUND(S32/R32*100,2))</f>
        <v>100</v>
      </c>
      <c r="U32" s="50" t="s">
        <v>1644</v>
      </c>
      <c r="V32" s="51">
        <f>+IF(ISERR(U32/S32*100),"N/A",ROUND(U32/S32*100,2))</f>
        <v>100</v>
      </c>
      <c r="W32" s="52">
        <f t="shared" si="2"/>
        <v>100</v>
      </c>
    </row>
    <row r="33" spans="2:23" ht="23.25" customHeight="1" thickBot="1" x14ac:dyDescent="0.25">
      <c r="B33" s="231" t="s">
        <v>70</v>
      </c>
      <c r="C33" s="232"/>
      <c r="D33" s="232"/>
      <c r="E33" s="40" t="s">
        <v>1238</v>
      </c>
      <c r="F33" s="40"/>
      <c r="G33" s="40"/>
      <c r="H33" s="41"/>
      <c r="I33" s="41"/>
      <c r="J33" s="41"/>
      <c r="K33" s="41"/>
      <c r="L33" s="41"/>
      <c r="M33" s="41"/>
      <c r="N33" s="41"/>
      <c r="O33" s="41"/>
      <c r="P33" s="42"/>
      <c r="Q33" s="42"/>
      <c r="R33" s="43" t="s">
        <v>1643</v>
      </c>
      <c r="S33" s="44" t="s">
        <v>11</v>
      </c>
      <c r="T33" s="42"/>
      <c r="U33" s="44" t="s">
        <v>891</v>
      </c>
      <c r="V33" s="42"/>
      <c r="W33" s="45">
        <f t="shared" si="2"/>
        <v>105.88</v>
      </c>
    </row>
    <row r="34" spans="2:23" ht="26.25" customHeight="1" x14ac:dyDescent="0.2">
      <c r="B34" s="233" t="s">
        <v>74</v>
      </c>
      <c r="C34" s="234"/>
      <c r="D34" s="234"/>
      <c r="E34" s="46" t="s">
        <v>1238</v>
      </c>
      <c r="F34" s="46"/>
      <c r="G34" s="46"/>
      <c r="H34" s="47"/>
      <c r="I34" s="47"/>
      <c r="J34" s="47"/>
      <c r="K34" s="47"/>
      <c r="L34" s="47"/>
      <c r="M34" s="47"/>
      <c r="N34" s="47"/>
      <c r="O34" s="47"/>
      <c r="P34" s="48"/>
      <c r="Q34" s="48"/>
      <c r="R34" s="49" t="s">
        <v>891</v>
      </c>
      <c r="S34" s="50" t="s">
        <v>891</v>
      </c>
      <c r="T34" s="51">
        <f>+IF(ISERR(S34/R34*100),"N/A",ROUND(S34/R34*100,2))</f>
        <v>100</v>
      </c>
      <c r="U34" s="50" t="s">
        <v>891</v>
      </c>
      <c r="V34" s="51">
        <f>+IF(ISERR(U34/S34*100),"N/A",ROUND(U34/S34*100,2))</f>
        <v>100</v>
      </c>
      <c r="W34" s="52">
        <f t="shared" si="2"/>
        <v>100</v>
      </c>
    </row>
    <row r="35" spans="2:23" ht="23.25" customHeight="1" thickBot="1" x14ac:dyDescent="0.25">
      <c r="B35" s="231" t="s">
        <v>70</v>
      </c>
      <c r="C35" s="232"/>
      <c r="D35" s="232"/>
      <c r="E35" s="40" t="s">
        <v>361</v>
      </c>
      <c r="F35" s="40"/>
      <c r="G35" s="40"/>
      <c r="H35" s="41"/>
      <c r="I35" s="41"/>
      <c r="J35" s="41"/>
      <c r="K35" s="41"/>
      <c r="L35" s="41"/>
      <c r="M35" s="41"/>
      <c r="N35" s="41"/>
      <c r="O35" s="41"/>
      <c r="P35" s="42"/>
      <c r="Q35" s="42"/>
      <c r="R35" s="43" t="s">
        <v>1642</v>
      </c>
      <c r="S35" s="44" t="s">
        <v>11</v>
      </c>
      <c r="T35" s="42"/>
      <c r="U35" s="44" t="s">
        <v>1640</v>
      </c>
      <c r="V35" s="42"/>
      <c r="W35" s="45">
        <f t="shared" si="2"/>
        <v>121.29</v>
      </c>
    </row>
    <row r="36" spans="2:23" ht="26.25" customHeight="1" thickBot="1" x14ac:dyDescent="0.25">
      <c r="B36" s="233" t="s">
        <v>74</v>
      </c>
      <c r="C36" s="234"/>
      <c r="D36" s="234"/>
      <c r="E36" s="46" t="s">
        <v>361</v>
      </c>
      <c r="F36" s="46"/>
      <c r="G36" s="46"/>
      <c r="H36" s="47"/>
      <c r="I36" s="47"/>
      <c r="J36" s="47"/>
      <c r="K36" s="47"/>
      <c r="L36" s="47"/>
      <c r="M36" s="47"/>
      <c r="N36" s="47"/>
      <c r="O36" s="47"/>
      <c r="P36" s="48"/>
      <c r="Q36" s="48"/>
      <c r="R36" s="49" t="s">
        <v>1641</v>
      </c>
      <c r="S36" s="50" t="s">
        <v>1641</v>
      </c>
      <c r="T36" s="51">
        <f>+IF(ISERR(S36/R36*100),"N/A",ROUND(S36/R36*100,2))</f>
        <v>100</v>
      </c>
      <c r="U36" s="50" t="s">
        <v>1640</v>
      </c>
      <c r="V36" s="51">
        <f>+IF(ISERR(U36/S36*100),"N/A",ROUND(U36/S36*100,2))</f>
        <v>99.89</v>
      </c>
      <c r="W36" s="52">
        <f t="shared" si="2"/>
        <v>99.89</v>
      </c>
    </row>
    <row r="37" spans="2:23" ht="22.5" customHeight="1" thickTop="1" thickBot="1" x14ac:dyDescent="0.25">
      <c r="B37" s="11" t="s">
        <v>80</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13" t="s">
        <v>1639</v>
      </c>
      <c r="C38" s="214"/>
      <c r="D38" s="214"/>
      <c r="E38" s="214"/>
      <c r="F38" s="214"/>
      <c r="G38" s="214"/>
      <c r="H38" s="214"/>
      <c r="I38" s="214"/>
      <c r="J38" s="214"/>
      <c r="K38" s="214"/>
      <c r="L38" s="214"/>
      <c r="M38" s="214"/>
      <c r="N38" s="214"/>
      <c r="O38" s="214"/>
      <c r="P38" s="214"/>
      <c r="Q38" s="214"/>
      <c r="R38" s="214"/>
      <c r="S38" s="214"/>
      <c r="T38" s="214"/>
      <c r="U38" s="214"/>
      <c r="V38" s="214"/>
      <c r="W38" s="215"/>
    </row>
    <row r="39" spans="2:23" ht="135.75" customHeight="1" thickBot="1" x14ac:dyDescent="0.25">
      <c r="B39" s="216"/>
      <c r="C39" s="217"/>
      <c r="D39" s="217"/>
      <c r="E39" s="217"/>
      <c r="F39" s="217"/>
      <c r="G39" s="217"/>
      <c r="H39" s="217"/>
      <c r="I39" s="217"/>
      <c r="J39" s="217"/>
      <c r="K39" s="217"/>
      <c r="L39" s="217"/>
      <c r="M39" s="217"/>
      <c r="N39" s="217"/>
      <c r="O39" s="217"/>
      <c r="P39" s="217"/>
      <c r="Q39" s="217"/>
      <c r="R39" s="217"/>
      <c r="S39" s="217"/>
      <c r="T39" s="217"/>
      <c r="U39" s="217"/>
      <c r="V39" s="217"/>
      <c r="W39" s="218"/>
    </row>
    <row r="40" spans="2:23" ht="37.5" customHeight="1" thickTop="1" x14ac:dyDescent="0.2">
      <c r="B40" s="213" t="s">
        <v>1638</v>
      </c>
      <c r="C40" s="214"/>
      <c r="D40" s="214"/>
      <c r="E40" s="214"/>
      <c r="F40" s="214"/>
      <c r="G40" s="214"/>
      <c r="H40" s="214"/>
      <c r="I40" s="214"/>
      <c r="J40" s="214"/>
      <c r="K40" s="214"/>
      <c r="L40" s="214"/>
      <c r="M40" s="214"/>
      <c r="N40" s="214"/>
      <c r="O40" s="214"/>
      <c r="P40" s="214"/>
      <c r="Q40" s="214"/>
      <c r="R40" s="214"/>
      <c r="S40" s="214"/>
      <c r="T40" s="214"/>
      <c r="U40" s="214"/>
      <c r="V40" s="214"/>
      <c r="W40" s="215"/>
    </row>
    <row r="41" spans="2:23" ht="95.25" customHeight="1" thickBot="1" x14ac:dyDescent="0.25">
      <c r="B41" s="216"/>
      <c r="C41" s="217"/>
      <c r="D41" s="217"/>
      <c r="E41" s="217"/>
      <c r="F41" s="217"/>
      <c r="G41" s="217"/>
      <c r="H41" s="217"/>
      <c r="I41" s="217"/>
      <c r="J41" s="217"/>
      <c r="K41" s="217"/>
      <c r="L41" s="217"/>
      <c r="M41" s="217"/>
      <c r="N41" s="217"/>
      <c r="O41" s="217"/>
      <c r="P41" s="217"/>
      <c r="Q41" s="217"/>
      <c r="R41" s="217"/>
      <c r="S41" s="217"/>
      <c r="T41" s="217"/>
      <c r="U41" s="217"/>
      <c r="V41" s="217"/>
      <c r="W41" s="218"/>
    </row>
    <row r="42" spans="2:23" ht="37.5" customHeight="1" thickTop="1" x14ac:dyDescent="0.2">
      <c r="B42" s="213" t="s">
        <v>1637</v>
      </c>
      <c r="C42" s="214"/>
      <c r="D42" s="214"/>
      <c r="E42" s="214"/>
      <c r="F42" s="214"/>
      <c r="G42" s="214"/>
      <c r="H42" s="214"/>
      <c r="I42" s="214"/>
      <c r="J42" s="214"/>
      <c r="K42" s="214"/>
      <c r="L42" s="214"/>
      <c r="M42" s="214"/>
      <c r="N42" s="214"/>
      <c r="O42" s="214"/>
      <c r="P42" s="214"/>
      <c r="Q42" s="214"/>
      <c r="R42" s="214"/>
      <c r="S42" s="214"/>
      <c r="T42" s="214"/>
      <c r="U42" s="214"/>
      <c r="V42" s="214"/>
      <c r="W42" s="215"/>
    </row>
    <row r="43" spans="2:23" ht="76.5" customHeight="1" thickBot="1" x14ac:dyDescent="0.25">
      <c r="B43" s="219"/>
      <c r="C43" s="220"/>
      <c r="D43" s="220"/>
      <c r="E43" s="220"/>
      <c r="F43" s="220"/>
      <c r="G43" s="220"/>
      <c r="H43" s="220"/>
      <c r="I43" s="220"/>
      <c r="J43" s="220"/>
      <c r="K43" s="220"/>
      <c r="L43" s="220"/>
      <c r="M43" s="220"/>
      <c r="N43" s="220"/>
      <c r="O43" s="220"/>
      <c r="P43" s="220"/>
      <c r="Q43" s="220"/>
      <c r="R43" s="220"/>
      <c r="S43" s="220"/>
      <c r="T43" s="220"/>
      <c r="U43" s="220"/>
      <c r="V43" s="220"/>
      <c r="W43" s="221"/>
    </row>
  </sheetData>
  <mergeCells count="79">
    <mergeCell ref="B40:W41"/>
    <mergeCell ref="B42:W43"/>
    <mergeCell ref="B33:D33"/>
    <mergeCell ref="B34:D34"/>
    <mergeCell ref="B35:D35"/>
    <mergeCell ref="B36:D36"/>
    <mergeCell ref="B38:W39"/>
    <mergeCell ref="B29:Q30"/>
    <mergeCell ref="S29:T29"/>
    <mergeCell ref="V29:W29"/>
    <mergeCell ref="B31:D31"/>
    <mergeCell ref="B32:D32"/>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1623</v>
      </c>
      <c r="D4" s="266" t="s">
        <v>1622</v>
      </c>
      <c r="E4" s="266"/>
      <c r="F4" s="266"/>
      <c r="G4" s="266"/>
      <c r="H4" s="267"/>
      <c r="I4" s="18"/>
      <c r="J4" s="268" t="s">
        <v>6</v>
      </c>
      <c r="K4" s="266"/>
      <c r="L4" s="17" t="s">
        <v>1350</v>
      </c>
      <c r="M4" s="269" t="s">
        <v>1669</v>
      </c>
      <c r="N4" s="269"/>
      <c r="O4" s="269"/>
      <c r="P4" s="269"/>
      <c r="Q4" s="270"/>
      <c r="R4" s="19"/>
      <c r="S4" s="271" t="s">
        <v>9</v>
      </c>
      <c r="T4" s="272"/>
      <c r="U4" s="272"/>
      <c r="V4" s="259" t="s">
        <v>1668</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412</v>
      </c>
      <c r="D6" s="255" t="s">
        <v>1667</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531</v>
      </c>
      <c r="K8" s="26" t="s">
        <v>17</v>
      </c>
      <c r="L8" s="26" t="s">
        <v>1633</v>
      </c>
      <c r="M8" s="26" t="s">
        <v>1632</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1666</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1653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1665</v>
      </c>
      <c r="C21" s="236"/>
      <c r="D21" s="236"/>
      <c r="E21" s="236"/>
      <c r="F21" s="236"/>
      <c r="G21" s="236"/>
      <c r="H21" s="236"/>
      <c r="I21" s="236"/>
      <c r="J21" s="236"/>
      <c r="K21" s="236"/>
      <c r="L21" s="236"/>
      <c r="M21" s="237" t="s">
        <v>412</v>
      </c>
      <c r="N21" s="237"/>
      <c r="O21" s="237" t="s">
        <v>52</v>
      </c>
      <c r="P21" s="237"/>
      <c r="Q21" s="238" t="s">
        <v>69</v>
      </c>
      <c r="R21" s="238"/>
      <c r="S21" s="34" t="s">
        <v>54</v>
      </c>
      <c r="T21" s="34" t="s">
        <v>260</v>
      </c>
      <c r="U21" s="34" t="s">
        <v>260</v>
      </c>
      <c r="V21" s="34">
        <f>+IF(ISERR(U21/T21*100),"N/A",ROUND(U21/T21*100,2))</f>
        <v>100</v>
      </c>
      <c r="W21" s="35">
        <f>+IF(ISERR(U21/S21*100),"N/A",ROUND(U21/S21*100,2))</f>
        <v>20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409</v>
      </c>
      <c r="F25" s="40"/>
      <c r="G25" s="40"/>
      <c r="H25" s="41"/>
      <c r="I25" s="41"/>
      <c r="J25" s="41"/>
      <c r="K25" s="41"/>
      <c r="L25" s="41"/>
      <c r="M25" s="41"/>
      <c r="N25" s="41"/>
      <c r="O25" s="41"/>
      <c r="P25" s="42"/>
      <c r="Q25" s="42"/>
      <c r="R25" s="43" t="s">
        <v>1664</v>
      </c>
      <c r="S25" s="44" t="s">
        <v>11</v>
      </c>
      <c r="T25" s="42"/>
      <c r="U25" s="44" t="s">
        <v>1664</v>
      </c>
      <c r="V25" s="42"/>
      <c r="W25" s="45">
        <f>+IF(ISERR(U25/R25*100),"N/A",ROUND(U25/R25*100,2))</f>
        <v>100</v>
      </c>
    </row>
    <row r="26" spans="2:27" ht="26.25" customHeight="1" thickBot="1" x14ac:dyDescent="0.25">
      <c r="B26" s="233" t="s">
        <v>74</v>
      </c>
      <c r="C26" s="234"/>
      <c r="D26" s="234"/>
      <c r="E26" s="46" t="s">
        <v>409</v>
      </c>
      <c r="F26" s="46"/>
      <c r="G26" s="46"/>
      <c r="H26" s="47"/>
      <c r="I26" s="47"/>
      <c r="J26" s="47"/>
      <c r="K26" s="47"/>
      <c r="L26" s="47"/>
      <c r="M26" s="47"/>
      <c r="N26" s="47"/>
      <c r="O26" s="47"/>
      <c r="P26" s="48"/>
      <c r="Q26" s="48"/>
      <c r="R26" s="49" t="s">
        <v>1664</v>
      </c>
      <c r="S26" s="50" t="s">
        <v>1664</v>
      </c>
      <c r="T26" s="51">
        <f>+IF(ISERR(S26/R26*100),"N/A",ROUND(S26/R26*100,2))</f>
        <v>100</v>
      </c>
      <c r="U26" s="50" t="s">
        <v>1664</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1663</v>
      </c>
      <c r="C28" s="214"/>
      <c r="D28" s="214"/>
      <c r="E28" s="214"/>
      <c r="F28" s="214"/>
      <c r="G28" s="214"/>
      <c r="H28" s="214"/>
      <c r="I28" s="214"/>
      <c r="J28" s="214"/>
      <c r="K28" s="214"/>
      <c r="L28" s="214"/>
      <c r="M28" s="214"/>
      <c r="N28" s="214"/>
      <c r="O28" s="214"/>
      <c r="P28" s="214"/>
      <c r="Q28" s="214"/>
      <c r="R28" s="214"/>
      <c r="S28" s="214"/>
      <c r="T28" s="214"/>
      <c r="U28" s="214"/>
      <c r="V28" s="214"/>
      <c r="W28" s="215"/>
    </row>
    <row r="29" spans="2:27" ht="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1662</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1661</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1623</v>
      </c>
      <c r="D4" s="266" t="s">
        <v>1622</v>
      </c>
      <c r="E4" s="266"/>
      <c r="F4" s="266"/>
      <c r="G4" s="266"/>
      <c r="H4" s="267"/>
      <c r="I4" s="18"/>
      <c r="J4" s="268" t="s">
        <v>6</v>
      </c>
      <c r="K4" s="266"/>
      <c r="L4" s="17" t="s">
        <v>1683</v>
      </c>
      <c r="M4" s="269" t="s">
        <v>1682</v>
      </c>
      <c r="N4" s="269"/>
      <c r="O4" s="269"/>
      <c r="P4" s="269"/>
      <c r="Q4" s="270"/>
      <c r="R4" s="19"/>
      <c r="S4" s="271" t="s">
        <v>9</v>
      </c>
      <c r="T4" s="272"/>
      <c r="U4" s="272"/>
      <c r="V4" s="259" t="s">
        <v>1628</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450</v>
      </c>
      <c r="D6" s="255" t="s">
        <v>1681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1680</v>
      </c>
      <c r="K8" s="26" t="s">
        <v>1679</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1678</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1677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1676</v>
      </c>
      <c r="C21" s="236"/>
      <c r="D21" s="236"/>
      <c r="E21" s="236"/>
      <c r="F21" s="236"/>
      <c r="G21" s="236"/>
      <c r="H21" s="236"/>
      <c r="I21" s="236"/>
      <c r="J21" s="236"/>
      <c r="K21" s="236"/>
      <c r="L21" s="236"/>
      <c r="M21" s="237" t="s">
        <v>450</v>
      </c>
      <c r="N21" s="237"/>
      <c r="O21" s="237" t="s">
        <v>52</v>
      </c>
      <c r="P21" s="237"/>
      <c r="Q21" s="238" t="s">
        <v>393</v>
      </c>
      <c r="R21" s="238"/>
      <c r="S21" s="34" t="s">
        <v>974</v>
      </c>
      <c r="T21" s="34" t="s">
        <v>54</v>
      </c>
      <c r="U21" s="34" t="s">
        <v>54</v>
      </c>
      <c r="V21" s="34">
        <f>+IF(ISERR(U21/T21*100),"N/A",ROUND(U21/T21*100,2))</f>
        <v>100</v>
      </c>
      <c r="W21" s="35">
        <f>+IF(ISERR(U21/S21*100),"N/A",ROUND(U21/S21*100,2))</f>
        <v>303.02999999999997</v>
      </c>
    </row>
    <row r="22" spans="2:27" ht="56.25" customHeight="1" thickBot="1" x14ac:dyDescent="0.25">
      <c r="B22" s="235" t="s">
        <v>1675</v>
      </c>
      <c r="C22" s="236"/>
      <c r="D22" s="236"/>
      <c r="E22" s="236"/>
      <c r="F22" s="236"/>
      <c r="G22" s="236"/>
      <c r="H22" s="236"/>
      <c r="I22" s="236"/>
      <c r="J22" s="236"/>
      <c r="K22" s="236"/>
      <c r="L22" s="236"/>
      <c r="M22" s="237" t="s">
        <v>450</v>
      </c>
      <c r="N22" s="237"/>
      <c r="O22" s="237" t="s">
        <v>52</v>
      </c>
      <c r="P22" s="237"/>
      <c r="Q22" s="238" t="s">
        <v>393</v>
      </c>
      <c r="R22" s="238"/>
      <c r="S22" s="34" t="s">
        <v>1674</v>
      </c>
      <c r="T22" s="34" t="s">
        <v>54</v>
      </c>
      <c r="U22" s="34" t="s">
        <v>54</v>
      </c>
      <c r="V22" s="34">
        <f>+IF(ISERR(U22/T22*100),"N/A",ROUND(U22/T22*100,2))</f>
        <v>100</v>
      </c>
      <c r="W22" s="35">
        <f>+IF(ISERR(U22/S22*100),"N/A",ROUND(U22/S22*100,2))</f>
        <v>185.19</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447</v>
      </c>
      <c r="F26" s="40"/>
      <c r="G26" s="40"/>
      <c r="H26" s="41"/>
      <c r="I26" s="41"/>
      <c r="J26" s="41"/>
      <c r="K26" s="41"/>
      <c r="L26" s="41"/>
      <c r="M26" s="41"/>
      <c r="N26" s="41"/>
      <c r="O26" s="41"/>
      <c r="P26" s="42"/>
      <c r="Q26" s="42"/>
      <c r="R26" s="43" t="s">
        <v>1673</v>
      </c>
      <c r="S26" s="44" t="s">
        <v>11</v>
      </c>
      <c r="T26" s="42"/>
      <c r="U26" s="44" t="s">
        <v>1673</v>
      </c>
      <c r="V26" s="42"/>
      <c r="W26" s="45">
        <f>+IF(ISERR(U26/R26*100),"N/A",ROUND(U26/R26*100,2))</f>
        <v>100</v>
      </c>
    </row>
    <row r="27" spans="2:27" ht="26.25" customHeight="1" thickBot="1" x14ac:dyDescent="0.25">
      <c r="B27" s="233" t="s">
        <v>74</v>
      </c>
      <c r="C27" s="234"/>
      <c r="D27" s="234"/>
      <c r="E27" s="46" t="s">
        <v>447</v>
      </c>
      <c r="F27" s="46"/>
      <c r="G27" s="46"/>
      <c r="H27" s="47"/>
      <c r="I27" s="47"/>
      <c r="J27" s="47"/>
      <c r="K27" s="47"/>
      <c r="L27" s="47"/>
      <c r="M27" s="47"/>
      <c r="N27" s="47"/>
      <c r="O27" s="47"/>
      <c r="P27" s="48"/>
      <c r="Q27" s="48"/>
      <c r="R27" s="49" t="s">
        <v>1673</v>
      </c>
      <c r="S27" s="50" t="s">
        <v>1673</v>
      </c>
      <c r="T27" s="51">
        <f>+IF(ISERR(S27/R27*100),"N/A",ROUND(S27/R27*100,2))</f>
        <v>100</v>
      </c>
      <c r="U27" s="50" t="s">
        <v>1673</v>
      </c>
      <c r="V27" s="51">
        <f>+IF(ISERR(U27/S27*100),"N/A",ROUND(U27/S27*100,2))</f>
        <v>100</v>
      </c>
      <c r="W27" s="52">
        <f>+IF(ISERR(U27/R27*100),"N/A",ROUND(U27/R27*100,2))</f>
        <v>100</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1672</v>
      </c>
      <c r="C29" s="214"/>
      <c r="D29" s="214"/>
      <c r="E29" s="214"/>
      <c r="F29" s="214"/>
      <c r="G29" s="214"/>
      <c r="H29" s="214"/>
      <c r="I29" s="214"/>
      <c r="J29" s="214"/>
      <c r="K29" s="214"/>
      <c r="L29" s="214"/>
      <c r="M29" s="214"/>
      <c r="N29" s="214"/>
      <c r="O29" s="214"/>
      <c r="P29" s="214"/>
      <c r="Q29" s="214"/>
      <c r="R29" s="214"/>
      <c r="S29" s="214"/>
      <c r="T29" s="214"/>
      <c r="U29" s="214"/>
      <c r="V29" s="214"/>
      <c r="W29" s="215"/>
    </row>
    <row r="30" spans="2:27" ht="50.2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1671</v>
      </c>
      <c r="C31" s="214"/>
      <c r="D31" s="214"/>
      <c r="E31" s="214"/>
      <c r="F31" s="214"/>
      <c r="G31" s="214"/>
      <c r="H31" s="214"/>
      <c r="I31" s="214"/>
      <c r="J31" s="214"/>
      <c r="K31" s="214"/>
      <c r="L31" s="214"/>
      <c r="M31" s="214"/>
      <c r="N31" s="214"/>
      <c r="O31" s="214"/>
      <c r="P31" s="214"/>
      <c r="Q31" s="214"/>
      <c r="R31" s="214"/>
      <c r="S31" s="214"/>
      <c r="T31" s="214"/>
      <c r="U31" s="214"/>
      <c r="V31" s="214"/>
      <c r="W31" s="215"/>
    </row>
    <row r="32" spans="2:27" ht="1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1670</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3.5"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1700</v>
      </c>
      <c r="D4" s="266" t="s">
        <v>1699</v>
      </c>
      <c r="E4" s="266"/>
      <c r="F4" s="266"/>
      <c r="G4" s="266"/>
      <c r="H4" s="267"/>
      <c r="I4" s="18"/>
      <c r="J4" s="268" t="s">
        <v>6</v>
      </c>
      <c r="K4" s="266"/>
      <c r="L4" s="17" t="s">
        <v>1698</v>
      </c>
      <c r="M4" s="269" t="s">
        <v>1697</v>
      </c>
      <c r="N4" s="269"/>
      <c r="O4" s="269"/>
      <c r="P4" s="269"/>
      <c r="Q4" s="270"/>
      <c r="R4" s="19"/>
      <c r="S4" s="271" t="s">
        <v>9</v>
      </c>
      <c r="T4" s="272"/>
      <c r="U4" s="272"/>
      <c r="V4" s="259" t="s">
        <v>1517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386</v>
      </c>
      <c r="D6" s="255" t="s">
        <v>1696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1695</v>
      </c>
      <c r="K8" s="26" t="s">
        <v>103</v>
      </c>
      <c r="L8" s="26" t="s">
        <v>1694</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1693</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1692</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1691</v>
      </c>
      <c r="C21" s="236"/>
      <c r="D21" s="236"/>
      <c r="E21" s="236"/>
      <c r="F21" s="236"/>
      <c r="G21" s="236"/>
      <c r="H21" s="236"/>
      <c r="I21" s="236"/>
      <c r="J21" s="236"/>
      <c r="K21" s="236"/>
      <c r="L21" s="236"/>
      <c r="M21" s="237" t="s">
        <v>386</v>
      </c>
      <c r="N21" s="237"/>
      <c r="O21" s="237" t="s">
        <v>1690</v>
      </c>
      <c r="P21" s="237"/>
      <c r="Q21" s="238" t="s">
        <v>393</v>
      </c>
      <c r="R21" s="238"/>
      <c r="S21" s="34" t="s">
        <v>1689</v>
      </c>
      <c r="T21" s="34" t="s">
        <v>1688</v>
      </c>
      <c r="U21" s="34" t="s">
        <v>1556</v>
      </c>
      <c r="V21" s="34">
        <f>+IF(ISERR(U21/T21*100),"N/A",ROUND(U21/T21*100,2))</f>
        <v>94.44</v>
      </c>
      <c r="W21" s="35">
        <f>+IF(ISERR(U21/S21*100),"N/A",ROUND(U21/S21*100,2))</f>
        <v>47.22</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369</v>
      </c>
      <c r="F25" s="40"/>
      <c r="G25" s="40"/>
      <c r="H25" s="41"/>
      <c r="I25" s="41"/>
      <c r="J25" s="41"/>
      <c r="K25" s="41"/>
      <c r="L25" s="41"/>
      <c r="M25" s="41"/>
      <c r="N25" s="41"/>
      <c r="O25" s="41"/>
      <c r="P25" s="42"/>
      <c r="Q25" s="42"/>
      <c r="R25" s="43" t="s">
        <v>1687</v>
      </c>
      <c r="S25" s="44" t="s">
        <v>11</v>
      </c>
      <c r="T25" s="42"/>
      <c r="U25" s="44" t="s">
        <v>1687</v>
      </c>
      <c r="V25" s="42"/>
      <c r="W25" s="45">
        <f>+IF(ISERR(U25/R25*100),"N/A",ROUND(U25/R25*100,2))</f>
        <v>100</v>
      </c>
    </row>
    <row r="26" spans="2:27" ht="26.25" customHeight="1" thickBot="1" x14ac:dyDescent="0.25">
      <c r="B26" s="233" t="s">
        <v>74</v>
      </c>
      <c r="C26" s="234"/>
      <c r="D26" s="234"/>
      <c r="E26" s="46" t="s">
        <v>369</v>
      </c>
      <c r="F26" s="46"/>
      <c r="G26" s="46"/>
      <c r="H26" s="47"/>
      <c r="I26" s="47"/>
      <c r="J26" s="47"/>
      <c r="K26" s="47"/>
      <c r="L26" s="47"/>
      <c r="M26" s="47"/>
      <c r="N26" s="47"/>
      <c r="O26" s="47"/>
      <c r="P26" s="48"/>
      <c r="Q26" s="48"/>
      <c r="R26" s="49" t="s">
        <v>1687</v>
      </c>
      <c r="S26" s="50" t="s">
        <v>1687</v>
      </c>
      <c r="T26" s="51">
        <f>+IF(ISERR(S26/R26*100),"N/A",ROUND(S26/R26*100,2))</f>
        <v>100</v>
      </c>
      <c r="U26" s="50" t="s">
        <v>1687</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1686</v>
      </c>
      <c r="C28" s="214"/>
      <c r="D28" s="214"/>
      <c r="E28" s="214"/>
      <c r="F28" s="214"/>
      <c r="G28" s="214"/>
      <c r="H28" s="214"/>
      <c r="I28" s="214"/>
      <c r="J28" s="214"/>
      <c r="K28" s="214"/>
      <c r="L28" s="214"/>
      <c r="M28" s="214"/>
      <c r="N28" s="214"/>
      <c r="O28" s="214"/>
      <c r="P28" s="214"/>
      <c r="Q28" s="214"/>
      <c r="R28" s="214"/>
      <c r="S28" s="214"/>
      <c r="T28" s="214"/>
      <c r="U28" s="214"/>
      <c r="V28" s="214"/>
      <c r="W28" s="215"/>
    </row>
    <row r="29" spans="2:27" ht="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1685</v>
      </c>
      <c r="C30" s="214"/>
      <c r="D30" s="214"/>
      <c r="E30" s="214"/>
      <c r="F30" s="214"/>
      <c r="G30" s="214"/>
      <c r="H30" s="214"/>
      <c r="I30" s="214"/>
      <c r="J30" s="214"/>
      <c r="K30" s="214"/>
      <c r="L30" s="214"/>
      <c r="M30" s="214"/>
      <c r="N30" s="214"/>
      <c r="O30" s="214"/>
      <c r="P30" s="214"/>
      <c r="Q30" s="214"/>
      <c r="R30" s="214"/>
      <c r="S30" s="214"/>
      <c r="T30" s="214"/>
      <c r="U30" s="214"/>
      <c r="V30" s="214"/>
      <c r="W30" s="215"/>
    </row>
    <row r="31" spans="2:27" ht="27"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1684</v>
      </c>
      <c r="C32" s="214"/>
      <c r="D32" s="214"/>
      <c r="E32" s="214"/>
      <c r="F32" s="214"/>
      <c r="G32" s="214"/>
      <c r="H32" s="214"/>
      <c r="I32" s="214"/>
      <c r="J32" s="214"/>
      <c r="K32" s="214"/>
      <c r="L32" s="214"/>
      <c r="M32" s="214"/>
      <c r="N32" s="214"/>
      <c r="O32" s="214"/>
      <c r="P32" s="214"/>
      <c r="Q32" s="214"/>
      <c r="R32" s="214"/>
      <c r="S32" s="214"/>
      <c r="T32" s="214"/>
      <c r="U32" s="214"/>
      <c r="V32" s="214"/>
      <c r="W32" s="215"/>
    </row>
    <row r="33" spans="2:23" ht="21"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1717</v>
      </c>
      <c r="D4" s="266" t="s">
        <v>1716</v>
      </c>
      <c r="E4" s="266"/>
      <c r="F4" s="266"/>
      <c r="G4" s="266"/>
      <c r="H4" s="267"/>
      <c r="I4" s="18"/>
      <c r="J4" s="268" t="s">
        <v>6</v>
      </c>
      <c r="K4" s="266"/>
      <c r="L4" s="17" t="s">
        <v>1715</v>
      </c>
      <c r="M4" s="269" t="s">
        <v>1714</v>
      </c>
      <c r="N4" s="269"/>
      <c r="O4" s="269"/>
      <c r="P4" s="269"/>
      <c r="Q4" s="270"/>
      <c r="R4" s="19"/>
      <c r="S4" s="271" t="s">
        <v>9</v>
      </c>
      <c r="T4" s="272"/>
      <c r="U4" s="272"/>
      <c r="V4" s="259" t="s">
        <v>1713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1708</v>
      </c>
      <c r="D6" s="255" t="s">
        <v>1712</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09.5" customHeight="1" thickTop="1" thickBot="1" x14ac:dyDescent="0.25">
      <c r="B10" s="27" t="s">
        <v>25</v>
      </c>
      <c r="C10" s="259" t="s">
        <v>1711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1710</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1709</v>
      </c>
      <c r="C21" s="236"/>
      <c r="D21" s="236"/>
      <c r="E21" s="236"/>
      <c r="F21" s="236"/>
      <c r="G21" s="236"/>
      <c r="H21" s="236"/>
      <c r="I21" s="236"/>
      <c r="J21" s="236"/>
      <c r="K21" s="236"/>
      <c r="L21" s="236"/>
      <c r="M21" s="237" t="s">
        <v>1708</v>
      </c>
      <c r="N21" s="237"/>
      <c r="O21" s="237" t="s">
        <v>52</v>
      </c>
      <c r="P21" s="237"/>
      <c r="Q21" s="238" t="s">
        <v>69</v>
      </c>
      <c r="R21" s="238"/>
      <c r="S21" s="34" t="s">
        <v>779</v>
      </c>
      <c r="T21" s="34" t="s">
        <v>779</v>
      </c>
      <c r="U21" s="34" t="s">
        <v>734</v>
      </c>
      <c r="V21" s="34">
        <f>+IF(ISERR(U21/T21*100),"N/A",ROUND(U21/T21*100,2))</f>
        <v>125</v>
      </c>
      <c r="W21" s="35">
        <f>+IF(ISERR(U21/S21*100),"N/A",ROUND(U21/S21*100,2))</f>
        <v>125</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1706</v>
      </c>
      <c r="F25" s="40"/>
      <c r="G25" s="40"/>
      <c r="H25" s="41"/>
      <c r="I25" s="41"/>
      <c r="J25" s="41"/>
      <c r="K25" s="41"/>
      <c r="L25" s="41"/>
      <c r="M25" s="41"/>
      <c r="N25" s="41"/>
      <c r="O25" s="41"/>
      <c r="P25" s="42"/>
      <c r="Q25" s="42"/>
      <c r="R25" s="43" t="s">
        <v>1707</v>
      </c>
      <c r="S25" s="44" t="s">
        <v>11</v>
      </c>
      <c r="T25" s="42"/>
      <c r="U25" s="44" t="s">
        <v>1704</v>
      </c>
      <c r="V25" s="42"/>
      <c r="W25" s="45">
        <f>+IF(ISERR(U25/R25*100),"N/A",ROUND(U25/R25*100,2))</f>
        <v>72.94</v>
      </c>
    </row>
    <row r="26" spans="2:27" ht="26.25" customHeight="1" thickBot="1" x14ac:dyDescent="0.25">
      <c r="B26" s="233" t="s">
        <v>74</v>
      </c>
      <c r="C26" s="234"/>
      <c r="D26" s="234"/>
      <c r="E26" s="46" t="s">
        <v>1706</v>
      </c>
      <c r="F26" s="46"/>
      <c r="G26" s="46"/>
      <c r="H26" s="47"/>
      <c r="I26" s="47"/>
      <c r="J26" s="47"/>
      <c r="K26" s="47"/>
      <c r="L26" s="47"/>
      <c r="M26" s="47"/>
      <c r="N26" s="47"/>
      <c r="O26" s="47"/>
      <c r="P26" s="48"/>
      <c r="Q26" s="48"/>
      <c r="R26" s="49" t="s">
        <v>1705</v>
      </c>
      <c r="S26" s="50" t="s">
        <v>1705</v>
      </c>
      <c r="T26" s="51">
        <f>+IF(ISERR(S26/R26*100),"N/A",ROUND(S26/R26*100,2))</f>
        <v>100</v>
      </c>
      <c r="U26" s="50" t="s">
        <v>1704</v>
      </c>
      <c r="V26" s="51">
        <f>+IF(ISERR(U26/S26*100),"N/A",ROUND(U26/S26*100,2))</f>
        <v>99.74</v>
      </c>
      <c r="W26" s="52">
        <f>+IF(ISERR(U26/R26*100),"N/A",ROUND(U26/R26*100,2))</f>
        <v>99.74</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1703</v>
      </c>
      <c r="C28" s="214"/>
      <c r="D28" s="214"/>
      <c r="E28" s="214"/>
      <c r="F28" s="214"/>
      <c r="G28" s="214"/>
      <c r="H28" s="214"/>
      <c r="I28" s="214"/>
      <c r="J28" s="214"/>
      <c r="K28" s="214"/>
      <c r="L28" s="214"/>
      <c r="M28" s="214"/>
      <c r="N28" s="214"/>
      <c r="O28" s="214"/>
      <c r="P28" s="214"/>
      <c r="Q28" s="214"/>
      <c r="R28" s="214"/>
      <c r="S28" s="214"/>
      <c r="T28" s="214"/>
      <c r="U28" s="214"/>
      <c r="V28" s="214"/>
      <c r="W28" s="215"/>
    </row>
    <row r="29" spans="2:27" ht="9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1702</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1701</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D10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1717</v>
      </c>
      <c r="D4" s="266" t="s">
        <v>1716</v>
      </c>
      <c r="E4" s="266"/>
      <c r="F4" s="266"/>
      <c r="G4" s="266"/>
      <c r="H4" s="267"/>
      <c r="I4" s="18"/>
      <c r="J4" s="268" t="s">
        <v>6</v>
      </c>
      <c r="K4" s="266"/>
      <c r="L4" s="17" t="s">
        <v>1737</v>
      </c>
      <c r="M4" s="269" t="s">
        <v>1736</v>
      </c>
      <c r="N4" s="269"/>
      <c r="O4" s="269"/>
      <c r="P4" s="269"/>
      <c r="Q4" s="270"/>
      <c r="R4" s="19"/>
      <c r="S4" s="271" t="s">
        <v>9</v>
      </c>
      <c r="T4" s="272"/>
      <c r="U4" s="272"/>
      <c r="V4" s="259" t="s">
        <v>1735</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580</v>
      </c>
      <c r="D6" s="255" t="s">
        <v>1734</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1724</v>
      </c>
      <c r="D7" s="257" t="s">
        <v>1733</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1732</v>
      </c>
      <c r="M8" s="26" t="s">
        <v>1731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1730</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1729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30"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30"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30"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30"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30" ht="56.25" customHeight="1" x14ac:dyDescent="0.2">
      <c r="B21" s="235" t="s">
        <v>1725</v>
      </c>
      <c r="C21" s="236"/>
      <c r="D21" s="236"/>
      <c r="E21" s="236"/>
      <c r="F21" s="236"/>
      <c r="G21" s="236"/>
      <c r="H21" s="236"/>
      <c r="I21" s="236"/>
      <c r="J21" s="236"/>
      <c r="K21" s="236"/>
      <c r="L21" s="236"/>
      <c r="M21" s="237" t="s">
        <v>580</v>
      </c>
      <c r="N21" s="237"/>
      <c r="O21" s="237" t="s">
        <v>52</v>
      </c>
      <c r="P21" s="237"/>
      <c r="Q21" s="238" t="s">
        <v>53</v>
      </c>
      <c r="R21" s="238"/>
      <c r="S21" s="34" t="s">
        <v>1728</v>
      </c>
      <c r="T21" s="34" t="s">
        <v>1727</v>
      </c>
      <c r="U21" s="34" t="s">
        <v>1726</v>
      </c>
      <c r="V21" s="34">
        <f>+IF(ISERR(U21/T21*100),"N/A",ROUND(U21/T21*100,2))</f>
        <v>76.38</v>
      </c>
      <c r="W21" s="35">
        <f>+IF(ISERR(U21/S21*100),"N/A",ROUND(U21/S21*100,2))</f>
        <v>104.58</v>
      </c>
    </row>
    <row r="22" spans="2:30" ht="56.25" customHeight="1" thickBot="1" x14ac:dyDescent="0.25">
      <c r="B22" s="235" t="s">
        <v>1725</v>
      </c>
      <c r="C22" s="236"/>
      <c r="D22" s="236"/>
      <c r="E22" s="236"/>
      <c r="F22" s="236"/>
      <c r="G22" s="236"/>
      <c r="H22" s="236"/>
      <c r="I22" s="236"/>
      <c r="J22" s="236"/>
      <c r="K22" s="236"/>
      <c r="L22" s="236"/>
      <c r="M22" s="237" t="s">
        <v>1724</v>
      </c>
      <c r="N22" s="237"/>
      <c r="O22" s="237" t="s">
        <v>1723</v>
      </c>
      <c r="P22" s="237"/>
      <c r="Q22" s="238" t="s">
        <v>53</v>
      </c>
      <c r="R22" s="238"/>
      <c r="S22" s="34" t="s">
        <v>779</v>
      </c>
      <c r="T22" s="34" t="s">
        <v>779</v>
      </c>
      <c r="U22" s="34" t="s">
        <v>1722</v>
      </c>
      <c r="V22" s="34">
        <f>+IF(ISERR(U22/T22*100),"N/A",ROUND(U22/T22*100,2))</f>
        <v>109.5</v>
      </c>
      <c r="W22" s="35">
        <f>+IF(ISERR(U22/S22*100),"N/A",ROUND(U22/S22*100,2))</f>
        <v>109.5</v>
      </c>
    </row>
    <row r="23" spans="2:30"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30"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30"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30" ht="23.25" customHeight="1" thickBot="1" x14ac:dyDescent="0.25">
      <c r="B26" s="231" t="s">
        <v>70</v>
      </c>
      <c r="C26" s="232"/>
      <c r="D26" s="232"/>
      <c r="E26" s="40" t="str">
        <f>+CONCATENATE($H$26,Y26)</f>
        <v>UR:121</v>
      </c>
      <c r="F26" s="40"/>
      <c r="G26" s="40"/>
      <c r="H26" s="41" t="s">
        <v>2458</v>
      </c>
      <c r="I26" s="41"/>
      <c r="J26" s="41"/>
      <c r="K26" s="41"/>
      <c r="L26" s="41"/>
      <c r="M26" s="41"/>
      <c r="N26" s="41"/>
      <c r="O26" s="41"/>
      <c r="P26" s="42"/>
      <c r="Q26" s="42"/>
      <c r="R26" s="43">
        <f>+VLOOKUP(Y26,Y26:AE257,3,0)</f>
        <v>0</v>
      </c>
      <c r="S26" s="44" t="s">
        <v>11</v>
      </c>
      <c r="T26" s="42"/>
      <c r="U26" s="44">
        <f>+U27</f>
        <v>1.7176122751471781</v>
      </c>
      <c r="V26" s="42"/>
      <c r="W26" s="45" t="str">
        <f>+IF(ISERR(U26/R26*100),"N/A",ROUND(U26/R26*100,2))</f>
        <v>N/A</v>
      </c>
      <c r="Y26" t="s">
        <v>1806</v>
      </c>
      <c r="Z26" t="s">
        <v>2409</v>
      </c>
      <c r="AA26" s="189">
        <v>0</v>
      </c>
      <c r="AB26" s="190">
        <v>1.7176122751471781</v>
      </c>
      <c r="AC26" s="190">
        <v>1.7176122751471781</v>
      </c>
      <c r="AD26" s="190">
        <v>1.7176122751471781</v>
      </c>
    </row>
    <row r="27" spans="2:30" ht="26.25" customHeight="1" x14ac:dyDescent="0.2">
      <c r="B27" s="233" t="s">
        <v>74</v>
      </c>
      <c r="C27" s="234"/>
      <c r="D27" s="234"/>
      <c r="E27" s="46" t="str">
        <f>+E26</f>
        <v>UR:121</v>
      </c>
      <c r="F27" s="46"/>
      <c r="G27" s="46"/>
      <c r="H27" s="47"/>
      <c r="I27" s="47"/>
      <c r="J27" s="47"/>
      <c r="K27" s="47"/>
      <c r="L27" s="47"/>
      <c r="M27" s="47"/>
      <c r="N27" s="47"/>
      <c r="O27" s="47"/>
      <c r="P27" s="48"/>
      <c r="Q27" s="48"/>
      <c r="R27" s="49">
        <f>+VLOOKUP(Y26,Y26:AD172,4,0)</f>
        <v>1.7176122751471781</v>
      </c>
      <c r="S27" s="50">
        <f>+VLOOKUP(Y26,Y26:AD118,5,0)</f>
        <v>1.7176122751471781</v>
      </c>
      <c r="T27" s="51">
        <f>+IF(ISERR(S27/R27*100),"N/A",ROUND(S27/R27*100,2))</f>
        <v>100</v>
      </c>
      <c r="U27" s="50">
        <f>+VLOOKUP(Y26,Y26:AD138,6,0)</f>
        <v>1.7176122751471781</v>
      </c>
      <c r="V27" s="51">
        <f>+IF(ISERR(U27/S27*100),"N/A",ROUND(U27/S27*100,2))</f>
        <v>100</v>
      </c>
      <c r="W27" s="52">
        <f>+IF(ISERR(U27/R27*100),"N/A",ROUND(U27/R27*100,2))</f>
        <v>100</v>
      </c>
      <c r="Y27"/>
      <c r="Z27"/>
      <c r="AA27" s="189">
        <v>0</v>
      </c>
      <c r="AB27" s="190">
        <v>0</v>
      </c>
      <c r="AC27" s="190">
        <v>0</v>
      </c>
      <c r="AD27" s="190">
        <v>0</v>
      </c>
    </row>
    <row r="28" spans="2:30" ht="23.25" customHeight="1" thickBot="1" x14ac:dyDescent="0.25">
      <c r="B28" s="231" t="s">
        <v>70</v>
      </c>
      <c r="C28" s="232"/>
      <c r="D28" s="232"/>
      <c r="E28" s="108" t="str">
        <f t="shared" ref="E28" si="0">+CONCATENATE($H$26,Y28)</f>
        <v>UR:122</v>
      </c>
      <c r="F28" s="40"/>
      <c r="G28" s="40"/>
      <c r="H28" s="41"/>
      <c r="I28" s="41"/>
      <c r="J28" s="41"/>
      <c r="K28" s="41"/>
      <c r="L28" s="41"/>
      <c r="M28" s="41"/>
      <c r="N28" s="41"/>
      <c r="O28" s="41"/>
      <c r="P28" s="42"/>
      <c r="Q28" s="42"/>
      <c r="R28" s="43">
        <f t="shared" ref="R28" si="1">+VLOOKUP(Y28,Y28:AE259,3,0)</f>
        <v>0</v>
      </c>
      <c r="S28" s="44" t="s">
        <v>11</v>
      </c>
      <c r="T28" s="42"/>
      <c r="U28" s="44">
        <f t="shared" ref="U28" si="2">+U29</f>
        <v>1.5990699828206629</v>
      </c>
      <c r="V28" s="42"/>
      <c r="W28" s="45" t="str">
        <f t="shared" ref="W28:W91" si="3">+IF(ISERR(U28/R28*100),"N/A",ROUND(U28/R28*100,2))</f>
        <v>N/A</v>
      </c>
      <c r="Y28" t="s">
        <v>1804</v>
      </c>
      <c r="Z28" t="s">
        <v>2410</v>
      </c>
      <c r="AA28" s="189">
        <v>0</v>
      </c>
      <c r="AB28" s="190">
        <v>1.5990699828206629</v>
      </c>
      <c r="AC28" s="190">
        <v>1.5990699828206629</v>
      </c>
      <c r="AD28" s="190">
        <v>1.5990699828206629</v>
      </c>
    </row>
    <row r="29" spans="2:30" ht="26.25" customHeight="1" x14ac:dyDescent="0.2">
      <c r="B29" s="233" t="s">
        <v>74</v>
      </c>
      <c r="C29" s="234"/>
      <c r="D29" s="234"/>
      <c r="E29" s="109" t="str">
        <f t="shared" ref="E29" si="4">+E28</f>
        <v>UR:122</v>
      </c>
      <c r="F29" s="46"/>
      <c r="G29" s="46"/>
      <c r="H29" s="47"/>
      <c r="I29" s="47"/>
      <c r="J29" s="47"/>
      <c r="K29" s="47"/>
      <c r="L29" s="47"/>
      <c r="M29" s="47"/>
      <c r="N29" s="47"/>
      <c r="O29" s="47"/>
      <c r="P29" s="48"/>
      <c r="Q29" s="48"/>
      <c r="R29" s="49">
        <f t="shared" ref="R29" si="5">+VLOOKUP(Y28,Y28:AD174,4,0)</f>
        <v>1.5990699828206629</v>
      </c>
      <c r="S29" s="50">
        <f t="shared" ref="S29" si="6">+VLOOKUP(Y28,Y28:AD120,5,0)</f>
        <v>1.5990699828206629</v>
      </c>
      <c r="T29" s="51">
        <f t="shared" ref="T29" si="7">+IF(ISERR(S29/R29*100),"N/A",ROUND(S29/R29*100,2))</f>
        <v>100</v>
      </c>
      <c r="U29" s="50">
        <f t="shared" ref="U29" si="8">+VLOOKUP(Y28,Y28:AD140,6,0)</f>
        <v>1.5990699828206629</v>
      </c>
      <c r="V29" s="51">
        <f t="shared" ref="V29" si="9">+IF(ISERR(U29/S29*100),"N/A",ROUND(U29/S29*100,2))</f>
        <v>100</v>
      </c>
      <c r="W29" s="52">
        <f t="shared" si="3"/>
        <v>100</v>
      </c>
      <c r="Y29"/>
      <c r="Z29"/>
      <c r="AA29" s="189">
        <v>0</v>
      </c>
      <c r="AB29" s="190">
        <v>0</v>
      </c>
      <c r="AC29" s="190">
        <v>0</v>
      </c>
      <c r="AD29" s="190">
        <v>0</v>
      </c>
    </row>
    <row r="30" spans="2:30" ht="23.25" customHeight="1" thickBot="1" x14ac:dyDescent="0.25">
      <c r="B30" s="231" t="s">
        <v>70</v>
      </c>
      <c r="C30" s="232"/>
      <c r="D30" s="232"/>
      <c r="E30" s="108" t="str">
        <f t="shared" ref="E30" si="10">+CONCATENATE($H$26,Y30)</f>
        <v>UR:123</v>
      </c>
      <c r="F30" s="108"/>
      <c r="G30" s="108"/>
      <c r="H30" s="41"/>
      <c r="I30" s="41"/>
      <c r="J30" s="41"/>
      <c r="K30" s="41"/>
      <c r="L30" s="41"/>
      <c r="M30" s="41"/>
      <c r="N30" s="41"/>
      <c r="O30" s="41"/>
      <c r="P30" s="42"/>
      <c r="Q30" s="42"/>
      <c r="R30" s="43">
        <f t="shared" ref="R30" si="11">+VLOOKUP(Y30,Y30:AE261,3,0)</f>
        <v>0</v>
      </c>
      <c r="S30" s="44" t="s">
        <v>11</v>
      </c>
      <c r="T30" s="42"/>
      <c r="U30" s="44">
        <f t="shared" ref="U30" si="12">+U31</f>
        <v>0.58964295736239303</v>
      </c>
      <c r="V30" s="42"/>
      <c r="W30" s="45" t="str">
        <f t="shared" si="3"/>
        <v>N/A</v>
      </c>
      <c r="Y30" t="s">
        <v>1802</v>
      </c>
      <c r="Z30" t="s">
        <v>2411</v>
      </c>
      <c r="AA30" s="189">
        <v>0</v>
      </c>
      <c r="AB30" s="190">
        <v>0.58964295736239303</v>
      </c>
      <c r="AC30" s="190">
        <v>0.58964295736239303</v>
      </c>
      <c r="AD30" s="190">
        <v>0.58964295736239303</v>
      </c>
    </row>
    <row r="31" spans="2:30" ht="26.25" customHeight="1" x14ac:dyDescent="0.2">
      <c r="B31" s="233" t="s">
        <v>74</v>
      </c>
      <c r="C31" s="234"/>
      <c r="D31" s="234"/>
      <c r="E31" s="109" t="str">
        <f t="shared" ref="E31" si="13">+E30</f>
        <v>UR:123</v>
      </c>
      <c r="F31" s="109"/>
      <c r="G31" s="109"/>
      <c r="H31" s="47"/>
      <c r="I31" s="47"/>
      <c r="J31" s="47"/>
      <c r="K31" s="47"/>
      <c r="L31" s="47"/>
      <c r="M31" s="47"/>
      <c r="N31" s="47"/>
      <c r="O31" s="47"/>
      <c r="P31" s="48"/>
      <c r="Q31" s="48"/>
      <c r="R31" s="49">
        <f t="shared" ref="R31" si="14">+VLOOKUP(Y30,Y30:AD176,4,0)</f>
        <v>0.58964295736239303</v>
      </c>
      <c r="S31" s="50">
        <f t="shared" ref="S31" si="15">+VLOOKUP(Y30,Y30:AD122,5,0)</f>
        <v>0.58964295736239303</v>
      </c>
      <c r="T31" s="51">
        <f t="shared" ref="T31" si="16">+IF(ISERR(S31/R31*100),"N/A",ROUND(S31/R31*100,2))</f>
        <v>100</v>
      </c>
      <c r="U31" s="50">
        <f t="shared" ref="U31" si="17">+VLOOKUP(Y30,Y30:AD142,6,0)</f>
        <v>0.58964295736239303</v>
      </c>
      <c r="V31" s="51">
        <f t="shared" ref="V31" si="18">+IF(ISERR(U31/S31*100),"N/A",ROUND(U31/S31*100,2))</f>
        <v>100</v>
      </c>
      <c r="W31" s="52">
        <f t="shared" si="3"/>
        <v>100</v>
      </c>
      <c r="Y31"/>
      <c r="Z31"/>
      <c r="AA31" s="189">
        <v>0</v>
      </c>
      <c r="AB31" s="190">
        <v>0</v>
      </c>
      <c r="AC31" s="190">
        <v>0</v>
      </c>
      <c r="AD31" s="190">
        <v>0</v>
      </c>
    </row>
    <row r="32" spans="2:30" ht="23.25" customHeight="1" thickBot="1" x14ac:dyDescent="0.25">
      <c r="B32" s="231" t="s">
        <v>70</v>
      </c>
      <c r="C32" s="232"/>
      <c r="D32" s="232"/>
      <c r="E32" s="108" t="str">
        <f t="shared" ref="E32" si="19">+CONCATENATE($H$26,Y32)</f>
        <v>UR:124</v>
      </c>
      <c r="F32" s="108"/>
      <c r="G32" s="108"/>
      <c r="H32" s="41"/>
      <c r="I32" s="41"/>
      <c r="J32" s="41"/>
      <c r="K32" s="41"/>
      <c r="L32" s="41"/>
      <c r="M32" s="41"/>
      <c r="N32" s="41"/>
      <c r="O32" s="41"/>
      <c r="P32" s="42"/>
      <c r="Q32" s="42"/>
      <c r="R32" s="43">
        <f t="shared" ref="R32" si="20">+VLOOKUP(Y32,Y32:AE263,3,0)</f>
        <v>0</v>
      </c>
      <c r="S32" s="44" t="s">
        <v>11</v>
      </c>
      <c r="T32" s="42"/>
      <c r="U32" s="44">
        <f t="shared" ref="U32" si="21">+U33</f>
        <v>3.7674730871163402</v>
      </c>
      <c r="V32" s="42"/>
      <c r="W32" s="45" t="str">
        <f t="shared" si="3"/>
        <v>N/A</v>
      </c>
      <c r="Y32" t="s">
        <v>202</v>
      </c>
      <c r="Z32" t="s">
        <v>2412</v>
      </c>
      <c r="AA32" s="189">
        <v>0</v>
      </c>
      <c r="AB32" s="190">
        <v>3.7674730871163402</v>
      </c>
      <c r="AC32" s="190">
        <v>3.7674730871163402</v>
      </c>
      <c r="AD32" s="190">
        <v>3.7674730871163402</v>
      </c>
    </row>
    <row r="33" spans="2:30" ht="26.25" customHeight="1" x14ac:dyDescent="0.2">
      <c r="B33" s="233" t="s">
        <v>74</v>
      </c>
      <c r="C33" s="234"/>
      <c r="D33" s="234"/>
      <c r="E33" s="109" t="str">
        <f t="shared" ref="E33" si="22">+E32</f>
        <v>UR:124</v>
      </c>
      <c r="F33" s="109"/>
      <c r="G33" s="109"/>
      <c r="H33" s="47"/>
      <c r="I33" s="47"/>
      <c r="J33" s="47"/>
      <c r="K33" s="47"/>
      <c r="L33" s="47"/>
      <c r="M33" s="47"/>
      <c r="N33" s="47"/>
      <c r="O33" s="47"/>
      <c r="P33" s="48"/>
      <c r="Q33" s="48"/>
      <c r="R33" s="49">
        <f t="shared" ref="R33" si="23">+VLOOKUP(Y32,Y32:AD178,4,0)</f>
        <v>3.7674730871163402</v>
      </c>
      <c r="S33" s="50">
        <f t="shared" ref="S33" si="24">+VLOOKUP(Y32,Y32:AD124,5,0)</f>
        <v>3.7674730871163402</v>
      </c>
      <c r="T33" s="51">
        <f t="shared" ref="T33" si="25">+IF(ISERR(S33/R33*100),"N/A",ROUND(S33/R33*100,2))</f>
        <v>100</v>
      </c>
      <c r="U33" s="50">
        <f t="shared" ref="U33" si="26">+VLOOKUP(Y32,Y32:AD144,6,0)</f>
        <v>3.7674730871163402</v>
      </c>
      <c r="V33" s="51">
        <f t="shared" ref="V33" si="27">+IF(ISERR(U33/S33*100),"N/A",ROUND(U33/S33*100,2))</f>
        <v>100</v>
      </c>
      <c r="W33" s="52">
        <f t="shared" si="3"/>
        <v>100</v>
      </c>
      <c r="Y33"/>
      <c r="Z33"/>
      <c r="AA33" s="189">
        <v>0</v>
      </c>
      <c r="AB33" s="190">
        <v>0</v>
      </c>
      <c r="AC33" s="190">
        <v>0</v>
      </c>
      <c r="AD33" s="190">
        <v>0</v>
      </c>
    </row>
    <row r="34" spans="2:30" ht="23.25" customHeight="1" thickBot="1" x14ac:dyDescent="0.25">
      <c r="B34" s="231" t="s">
        <v>70</v>
      </c>
      <c r="C34" s="232"/>
      <c r="D34" s="232"/>
      <c r="E34" s="108" t="str">
        <f t="shared" ref="E34" si="28">+CONCATENATE($H$26,Y34)</f>
        <v>UR:125</v>
      </c>
      <c r="F34" s="108"/>
      <c r="G34" s="108"/>
      <c r="H34" s="41"/>
      <c r="I34" s="41"/>
      <c r="J34" s="41"/>
      <c r="K34" s="41"/>
      <c r="L34" s="41"/>
      <c r="M34" s="41"/>
      <c r="N34" s="41"/>
      <c r="O34" s="41"/>
      <c r="P34" s="42"/>
      <c r="Q34" s="42"/>
      <c r="R34" s="43">
        <f t="shared" ref="R34" si="29">+VLOOKUP(Y34,Y34:AE265,3,0)</f>
        <v>0</v>
      </c>
      <c r="S34" s="44" t="s">
        <v>11</v>
      </c>
      <c r="T34" s="42"/>
      <c r="U34" s="44">
        <f t="shared" ref="U34" si="30">+U35</f>
        <v>2.7787582554828747</v>
      </c>
      <c r="V34" s="42"/>
      <c r="W34" s="45" t="str">
        <f t="shared" si="3"/>
        <v>N/A</v>
      </c>
      <c r="Y34" t="s">
        <v>1799</v>
      </c>
      <c r="Z34" t="s">
        <v>2413</v>
      </c>
      <c r="AA34" s="189">
        <v>0</v>
      </c>
      <c r="AB34" s="190">
        <v>2.7787582554828747</v>
      </c>
      <c r="AC34" s="190">
        <v>2.7787582554828747</v>
      </c>
      <c r="AD34" s="190">
        <v>2.7787582554828747</v>
      </c>
    </row>
    <row r="35" spans="2:30" ht="26.25" customHeight="1" x14ac:dyDescent="0.2">
      <c r="B35" s="233" t="s">
        <v>74</v>
      </c>
      <c r="C35" s="234"/>
      <c r="D35" s="234"/>
      <c r="E35" s="109" t="str">
        <f t="shared" ref="E35" si="31">+E34</f>
        <v>UR:125</v>
      </c>
      <c r="F35" s="109"/>
      <c r="G35" s="109"/>
      <c r="H35" s="47"/>
      <c r="I35" s="47"/>
      <c r="J35" s="47"/>
      <c r="K35" s="47"/>
      <c r="L35" s="47"/>
      <c r="M35" s="47"/>
      <c r="N35" s="47"/>
      <c r="O35" s="47"/>
      <c r="P35" s="48"/>
      <c r="Q35" s="48"/>
      <c r="R35" s="49">
        <f t="shared" ref="R35" si="32">+VLOOKUP(Y34,Y34:AD180,4,0)</f>
        <v>2.7787582554828747</v>
      </c>
      <c r="S35" s="50">
        <f t="shared" ref="S35" si="33">+VLOOKUP(Y34,Y34:AD126,5,0)</f>
        <v>2.7787582554828747</v>
      </c>
      <c r="T35" s="51">
        <f t="shared" ref="T35" si="34">+IF(ISERR(S35/R35*100),"N/A",ROUND(S35/R35*100,2))</f>
        <v>100</v>
      </c>
      <c r="U35" s="50">
        <f t="shared" ref="U35" si="35">+VLOOKUP(Y34,Y34:AD146,6,0)</f>
        <v>2.7787582554828747</v>
      </c>
      <c r="V35" s="51">
        <f t="shared" ref="V35" si="36">+IF(ISERR(U35/S35*100),"N/A",ROUND(U35/S35*100,2))</f>
        <v>100</v>
      </c>
      <c r="W35" s="52">
        <f t="shared" si="3"/>
        <v>100</v>
      </c>
      <c r="Y35"/>
      <c r="Z35"/>
      <c r="AA35" s="189">
        <v>0</v>
      </c>
      <c r="AB35" s="190">
        <v>0</v>
      </c>
      <c r="AC35" s="190">
        <v>0</v>
      </c>
      <c r="AD35" s="190">
        <v>0</v>
      </c>
    </row>
    <row r="36" spans="2:30" ht="23.25" customHeight="1" thickBot="1" x14ac:dyDescent="0.25">
      <c r="B36" s="231" t="s">
        <v>70</v>
      </c>
      <c r="C36" s="232"/>
      <c r="D36" s="232"/>
      <c r="E36" s="108" t="str">
        <f t="shared" ref="E36" si="37">+CONCATENATE($H$26,Y36)</f>
        <v>UR:126</v>
      </c>
      <c r="F36" s="108"/>
      <c r="G36" s="108"/>
      <c r="H36" s="41"/>
      <c r="I36" s="41"/>
      <c r="J36" s="41"/>
      <c r="K36" s="41"/>
      <c r="L36" s="41"/>
      <c r="M36" s="41"/>
      <c r="N36" s="41"/>
      <c r="O36" s="41"/>
      <c r="P36" s="42"/>
      <c r="Q36" s="42"/>
      <c r="R36" s="43">
        <f t="shared" ref="R36" si="38">+VLOOKUP(Y36,Y36:AE267,3,0)</f>
        <v>0</v>
      </c>
      <c r="S36" s="44" t="s">
        <v>11</v>
      </c>
      <c r="T36" s="42"/>
      <c r="U36" s="44">
        <f t="shared" ref="U36" si="39">+U37</f>
        <v>2.3738580710889843</v>
      </c>
      <c r="V36" s="42"/>
      <c r="W36" s="45" t="str">
        <f t="shared" si="3"/>
        <v>N/A</v>
      </c>
      <c r="Y36" t="s">
        <v>1797</v>
      </c>
      <c r="Z36" t="s">
        <v>2414</v>
      </c>
      <c r="AA36" s="189">
        <v>0</v>
      </c>
      <c r="AB36" s="190">
        <v>2.3738580710889843</v>
      </c>
      <c r="AC36" s="190">
        <v>2.3738580710889843</v>
      </c>
      <c r="AD36" s="190">
        <v>2.3738580710889843</v>
      </c>
    </row>
    <row r="37" spans="2:30" ht="26.25" customHeight="1" x14ac:dyDescent="0.2">
      <c r="B37" s="233" t="s">
        <v>74</v>
      </c>
      <c r="C37" s="234"/>
      <c r="D37" s="234"/>
      <c r="E37" s="109" t="str">
        <f t="shared" ref="E37" si="40">+E36</f>
        <v>UR:126</v>
      </c>
      <c r="F37" s="109"/>
      <c r="G37" s="109"/>
      <c r="H37" s="47"/>
      <c r="I37" s="47"/>
      <c r="J37" s="47"/>
      <c r="K37" s="47"/>
      <c r="L37" s="47"/>
      <c r="M37" s="47"/>
      <c r="N37" s="47"/>
      <c r="O37" s="47"/>
      <c r="P37" s="48"/>
      <c r="Q37" s="48"/>
      <c r="R37" s="49">
        <f t="shared" ref="R37" si="41">+VLOOKUP(Y36,Y36:AD182,4,0)</f>
        <v>2.3738580710889843</v>
      </c>
      <c r="S37" s="50">
        <f t="shared" ref="S37" si="42">+VLOOKUP(Y36,Y36:AD128,5,0)</f>
        <v>2.3738580710889843</v>
      </c>
      <c r="T37" s="51">
        <f t="shared" ref="T37" si="43">+IF(ISERR(S37/R37*100),"N/A",ROUND(S37/R37*100,2))</f>
        <v>100</v>
      </c>
      <c r="U37" s="50">
        <f t="shared" ref="U37" si="44">+VLOOKUP(Y36,Y36:AD148,6,0)</f>
        <v>2.3738580710889843</v>
      </c>
      <c r="V37" s="51">
        <f t="shared" ref="V37" si="45">+IF(ISERR(U37/S37*100),"N/A",ROUND(U37/S37*100,2))</f>
        <v>100</v>
      </c>
      <c r="W37" s="52">
        <f t="shared" si="3"/>
        <v>100</v>
      </c>
      <c r="Y37"/>
      <c r="Z37"/>
      <c r="AA37" s="189">
        <v>0</v>
      </c>
      <c r="AB37" s="190">
        <v>0</v>
      </c>
      <c r="AC37" s="190">
        <v>0</v>
      </c>
      <c r="AD37" s="190">
        <v>0</v>
      </c>
    </row>
    <row r="38" spans="2:30" ht="23.25" customHeight="1" thickBot="1" x14ac:dyDescent="0.25">
      <c r="B38" s="231" t="s">
        <v>70</v>
      </c>
      <c r="C38" s="232"/>
      <c r="D38" s="232"/>
      <c r="E38" s="108" t="str">
        <f t="shared" ref="E38" si="46">+CONCATENATE($H$26,Y38)</f>
        <v>UR:127</v>
      </c>
      <c r="F38" s="108"/>
      <c r="G38" s="108"/>
      <c r="H38" s="41"/>
      <c r="I38" s="41"/>
      <c r="J38" s="41"/>
      <c r="K38" s="41"/>
      <c r="L38" s="41"/>
      <c r="M38" s="41"/>
      <c r="N38" s="41"/>
      <c r="O38" s="41"/>
      <c r="P38" s="42"/>
      <c r="Q38" s="42"/>
      <c r="R38" s="43">
        <f t="shared" ref="R38" si="47">+VLOOKUP(Y38,Y38:AE269,3,0)</f>
        <v>0</v>
      </c>
      <c r="S38" s="44" t="s">
        <v>11</v>
      </c>
      <c r="T38" s="42"/>
      <c r="U38" s="44">
        <f t="shared" ref="U38" si="48">+U39</f>
        <v>19.150689289415709</v>
      </c>
      <c r="V38" s="42"/>
      <c r="W38" s="45" t="str">
        <f t="shared" si="3"/>
        <v>N/A</v>
      </c>
      <c r="Y38" t="s">
        <v>1795</v>
      </c>
      <c r="Z38" t="s">
        <v>2415</v>
      </c>
      <c r="AA38" s="189">
        <v>0</v>
      </c>
      <c r="AB38" s="190">
        <v>19.150689289415709</v>
      </c>
      <c r="AC38" s="190">
        <v>19.150689289415709</v>
      </c>
      <c r="AD38" s="190">
        <v>19.150689289415709</v>
      </c>
    </row>
    <row r="39" spans="2:30" ht="26.25" customHeight="1" x14ac:dyDescent="0.2">
      <c r="B39" s="233" t="s">
        <v>74</v>
      </c>
      <c r="C39" s="234"/>
      <c r="D39" s="234"/>
      <c r="E39" s="109" t="str">
        <f t="shared" ref="E39" si="49">+E38</f>
        <v>UR:127</v>
      </c>
      <c r="F39" s="109"/>
      <c r="G39" s="109"/>
      <c r="H39" s="47"/>
      <c r="I39" s="47"/>
      <c r="J39" s="47"/>
      <c r="K39" s="47"/>
      <c r="L39" s="47"/>
      <c r="M39" s="47"/>
      <c r="N39" s="47"/>
      <c r="O39" s="47"/>
      <c r="P39" s="48"/>
      <c r="Q39" s="48"/>
      <c r="R39" s="49">
        <f t="shared" ref="R39" si="50">+VLOOKUP(Y38,Y38:AD184,4,0)</f>
        <v>19.150689289415709</v>
      </c>
      <c r="S39" s="50">
        <f t="shared" ref="S39" si="51">+VLOOKUP(Y38,Y38:AD130,5,0)</f>
        <v>19.150689289415709</v>
      </c>
      <c r="T39" s="51">
        <f t="shared" ref="T39" si="52">+IF(ISERR(S39/R39*100),"N/A",ROUND(S39/R39*100,2))</f>
        <v>100</v>
      </c>
      <c r="U39" s="50">
        <f t="shared" ref="U39" si="53">+VLOOKUP(Y38,Y38:AD150,6,0)</f>
        <v>19.150689289415709</v>
      </c>
      <c r="V39" s="51">
        <f t="shared" ref="V39" si="54">+IF(ISERR(U39/S39*100),"N/A",ROUND(U39/S39*100,2))</f>
        <v>100</v>
      </c>
      <c r="W39" s="52">
        <f t="shared" si="3"/>
        <v>100</v>
      </c>
      <c r="Y39"/>
      <c r="Z39"/>
      <c r="AA39" s="189">
        <v>0</v>
      </c>
      <c r="AB39" s="190">
        <v>0</v>
      </c>
      <c r="AC39" s="190">
        <v>0</v>
      </c>
      <c r="AD39" s="190">
        <v>0</v>
      </c>
    </row>
    <row r="40" spans="2:30" ht="23.25" customHeight="1" thickBot="1" x14ac:dyDescent="0.25">
      <c r="B40" s="231" t="s">
        <v>70</v>
      </c>
      <c r="C40" s="232"/>
      <c r="D40" s="232"/>
      <c r="E40" s="108" t="str">
        <f t="shared" ref="E40" si="55">+CONCATENATE($H$26,Y40)</f>
        <v>UR:128</v>
      </c>
      <c r="F40" s="108"/>
      <c r="G40" s="108"/>
      <c r="H40" s="41"/>
      <c r="I40" s="41"/>
      <c r="J40" s="41"/>
      <c r="K40" s="41"/>
      <c r="L40" s="41"/>
      <c r="M40" s="41"/>
      <c r="N40" s="41"/>
      <c r="O40" s="41"/>
      <c r="P40" s="42"/>
      <c r="Q40" s="42"/>
      <c r="R40" s="43">
        <f t="shared" ref="R40" si="56">+VLOOKUP(Y40,Y40:AE271,3,0)</f>
        <v>0</v>
      </c>
      <c r="S40" s="44" t="s">
        <v>11</v>
      </c>
      <c r="T40" s="42"/>
      <c r="U40" s="44">
        <f t="shared" ref="U40" si="57">+U41</f>
        <v>1.6849452626053649</v>
      </c>
      <c r="V40" s="42"/>
      <c r="W40" s="45" t="str">
        <f t="shared" si="3"/>
        <v>N/A</v>
      </c>
      <c r="Y40" t="s">
        <v>501</v>
      </c>
      <c r="Z40" t="s">
        <v>2416</v>
      </c>
      <c r="AA40" s="189">
        <v>0</v>
      </c>
      <c r="AB40" s="190">
        <v>1.738242569391818</v>
      </c>
      <c r="AC40" s="190">
        <v>1.738242569391818</v>
      </c>
      <c r="AD40" s="190">
        <v>1.6849452626053649</v>
      </c>
    </row>
    <row r="41" spans="2:30" ht="26.25" customHeight="1" x14ac:dyDescent="0.2">
      <c r="B41" s="233" t="s">
        <v>74</v>
      </c>
      <c r="C41" s="234"/>
      <c r="D41" s="234"/>
      <c r="E41" s="109" t="str">
        <f t="shared" ref="E41" si="58">+E40</f>
        <v>UR:128</v>
      </c>
      <c r="F41" s="109"/>
      <c r="G41" s="109"/>
      <c r="H41" s="47"/>
      <c r="I41" s="47"/>
      <c r="J41" s="47"/>
      <c r="K41" s="47"/>
      <c r="L41" s="47"/>
      <c r="M41" s="47"/>
      <c r="N41" s="47"/>
      <c r="O41" s="47"/>
      <c r="P41" s="48"/>
      <c r="Q41" s="48"/>
      <c r="R41" s="49">
        <f t="shared" ref="R41" si="59">+VLOOKUP(Y40,Y40:AD186,4,0)</f>
        <v>1.738242569391818</v>
      </c>
      <c r="S41" s="50">
        <f t="shared" ref="S41" si="60">+VLOOKUP(Y40,Y40:AD132,5,0)</f>
        <v>1.738242569391818</v>
      </c>
      <c r="T41" s="51">
        <f t="shared" ref="T41" si="61">+IF(ISERR(S41/R41*100),"N/A",ROUND(S41/R41*100,2))</f>
        <v>100</v>
      </c>
      <c r="U41" s="50">
        <f t="shared" ref="U41" si="62">+VLOOKUP(Y40,Y40:AD152,6,0)</f>
        <v>1.6849452626053649</v>
      </c>
      <c r="V41" s="51">
        <f t="shared" ref="V41" si="63">+IF(ISERR(U41/S41*100),"N/A",ROUND(U41/S41*100,2))</f>
        <v>96.93</v>
      </c>
      <c r="W41" s="52">
        <f t="shared" si="3"/>
        <v>96.93</v>
      </c>
      <c r="Y41"/>
      <c r="Z41"/>
      <c r="AA41" s="189">
        <v>0</v>
      </c>
      <c r="AB41" s="190">
        <v>0</v>
      </c>
      <c r="AC41" s="190">
        <v>0</v>
      </c>
      <c r="AD41" s="190">
        <v>0</v>
      </c>
    </row>
    <row r="42" spans="2:30" ht="23.25" customHeight="1" thickBot="1" x14ac:dyDescent="0.25">
      <c r="B42" s="231" t="s">
        <v>70</v>
      </c>
      <c r="C42" s="232"/>
      <c r="D42" s="232"/>
      <c r="E42" s="108" t="str">
        <f t="shared" ref="E42" si="64">+CONCATENATE($H$26,Y42)</f>
        <v>UR:129</v>
      </c>
      <c r="F42" s="108"/>
      <c r="G42" s="108"/>
      <c r="H42" s="41"/>
      <c r="I42" s="41"/>
      <c r="J42" s="41"/>
      <c r="K42" s="41"/>
      <c r="L42" s="41"/>
      <c r="M42" s="41"/>
      <c r="N42" s="41"/>
      <c r="O42" s="41"/>
      <c r="P42" s="42"/>
      <c r="Q42" s="42"/>
      <c r="R42" s="43">
        <f t="shared" ref="R42" si="65">+VLOOKUP(Y42,Y42:AE273,3,0)</f>
        <v>0</v>
      </c>
      <c r="S42" s="44" t="s">
        <v>11</v>
      </c>
      <c r="T42" s="42"/>
      <c r="U42" s="44">
        <f t="shared" ref="U42" si="66">+U43</f>
        <v>2.0566903969592287</v>
      </c>
      <c r="V42" s="42"/>
      <c r="W42" s="45" t="str">
        <f t="shared" si="3"/>
        <v>N/A</v>
      </c>
      <c r="Y42" t="s">
        <v>2417</v>
      </c>
      <c r="Z42" t="s">
        <v>2418</v>
      </c>
      <c r="AA42" s="189">
        <v>0</v>
      </c>
      <c r="AB42" s="190">
        <v>2.0566903969592287</v>
      </c>
      <c r="AC42" s="190">
        <v>2.0566903969592287</v>
      </c>
      <c r="AD42" s="190">
        <v>2.0566903969592287</v>
      </c>
    </row>
    <row r="43" spans="2:30" ht="26.25" customHeight="1" x14ac:dyDescent="0.2">
      <c r="B43" s="233" t="s">
        <v>74</v>
      </c>
      <c r="C43" s="234"/>
      <c r="D43" s="234"/>
      <c r="E43" s="109" t="str">
        <f t="shared" ref="E43" si="67">+E42</f>
        <v>UR:129</v>
      </c>
      <c r="F43" s="109"/>
      <c r="G43" s="109"/>
      <c r="H43" s="47"/>
      <c r="I43" s="47"/>
      <c r="J43" s="47"/>
      <c r="K43" s="47"/>
      <c r="L43" s="47"/>
      <c r="M43" s="47"/>
      <c r="N43" s="47"/>
      <c r="O43" s="47"/>
      <c r="P43" s="48"/>
      <c r="Q43" s="48"/>
      <c r="R43" s="49">
        <f t="shared" ref="R43" si="68">+VLOOKUP(Y42,Y42:AD188,4,0)</f>
        <v>2.0566903969592287</v>
      </c>
      <c r="S43" s="50">
        <f t="shared" ref="S43" si="69">+VLOOKUP(Y42,Y42:AD134,5,0)</f>
        <v>2.0566903969592287</v>
      </c>
      <c r="T43" s="51">
        <f t="shared" ref="T43" si="70">+IF(ISERR(S43/R43*100),"N/A",ROUND(S43/R43*100,2))</f>
        <v>100</v>
      </c>
      <c r="U43" s="50">
        <f t="shared" ref="U43" si="71">+VLOOKUP(Y42,Y42:AD154,6,0)</f>
        <v>2.0566903969592287</v>
      </c>
      <c r="V43" s="51">
        <f t="shared" ref="V43" si="72">+IF(ISERR(U43/S43*100),"N/A",ROUND(U43/S43*100,2))</f>
        <v>100</v>
      </c>
      <c r="W43" s="52">
        <f t="shared" si="3"/>
        <v>100</v>
      </c>
      <c r="Y43"/>
      <c r="Z43"/>
      <c r="AA43" s="189">
        <v>0</v>
      </c>
      <c r="AB43" s="190">
        <v>0</v>
      </c>
      <c r="AC43" s="190">
        <v>0</v>
      </c>
      <c r="AD43" s="190">
        <v>0</v>
      </c>
    </row>
    <row r="44" spans="2:30" ht="23.25" customHeight="1" thickBot="1" x14ac:dyDescent="0.25">
      <c r="B44" s="231" t="s">
        <v>70</v>
      </c>
      <c r="C44" s="232"/>
      <c r="D44" s="232"/>
      <c r="E44" s="108" t="str">
        <f t="shared" ref="E44" si="73">+CONCATENATE($H$26,Y44)</f>
        <v>UR:130</v>
      </c>
      <c r="F44" s="108"/>
      <c r="G44" s="108"/>
      <c r="H44" s="41"/>
      <c r="I44" s="41"/>
      <c r="J44" s="41"/>
      <c r="K44" s="41"/>
      <c r="L44" s="41"/>
      <c r="M44" s="41"/>
      <c r="N44" s="41"/>
      <c r="O44" s="41"/>
      <c r="P44" s="42"/>
      <c r="Q44" s="42"/>
      <c r="R44" s="43">
        <f t="shared" ref="R44" si="74">+VLOOKUP(Y44,Y44:AE275,3,0)</f>
        <v>0</v>
      </c>
      <c r="S44" s="44" t="s">
        <v>11</v>
      </c>
      <c r="T44" s="42"/>
      <c r="U44" s="44">
        <f t="shared" ref="U44" si="75">+U45</f>
        <v>2.1378453209414978</v>
      </c>
      <c r="V44" s="42"/>
      <c r="W44" s="45" t="str">
        <f t="shared" si="3"/>
        <v>N/A</v>
      </c>
      <c r="Y44" t="s">
        <v>2419</v>
      </c>
      <c r="Z44" t="s">
        <v>2420</v>
      </c>
      <c r="AA44" s="189">
        <v>0</v>
      </c>
      <c r="AB44" s="190">
        <v>2.1378453209414978</v>
      </c>
      <c r="AC44" s="190">
        <v>2.1378453209414978</v>
      </c>
      <c r="AD44" s="190">
        <v>2.1378453209414978</v>
      </c>
    </row>
    <row r="45" spans="2:30" ht="26.25" customHeight="1" x14ac:dyDescent="0.2">
      <c r="B45" s="233" t="s">
        <v>74</v>
      </c>
      <c r="C45" s="234"/>
      <c r="D45" s="234"/>
      <c r="E45" s="109" t="str">
        <f t="shared" ref="E45" si="76">+E44</f>
        <v>UR:130</v>
      </c>
      <c r="F45" s="109"/>
      <c r="G45" s="109"/>
      <c r="H45" s="47"/>
      <c r="I45" s="47"/>
      <c r="J45" s="47"/>
      <c r="K45" s="47"/>
      <c r="L45" s="47"/>
      <c r="M45" s="47"/>
      <c r="N45" s="47"/>
      <c r="O45" s="47"/>
      <c r="P45" s="48"/>
      <c r="Q45" s="48"/>
      <c r="R45" s="49">
        <f t="shared" ref="R45" si="77">+VLOOKUP(Y44,Y44:AD190,4,0)</f>
        <v>2.1378453209414978</v>
      </c>
      <c r="S45" s="50">
        <f t="shared" ref="S45" si="78">+VLOOKUP(Y44,Y44:AD136,5,0)</f>
        <v>2.1378453209414978</v>
      </c>
      <c r="T45" s="51">
        <f t="shared" ref="T45" si="79">+IF(ISERR(S45/R45*100),"N/A",ROUND(S45/R45*100,2))</f>
        <v>100</v>
      </c>
      <c r="U45" s="50">
        <f t="shared" ref="U45" si="80">+VLOOKUP(Y44,Y44:AD156,6,0)</f>
        <v>2.1378453209414978</v>
      </c>
      <c r="V45" s="51">
        <f t="shared" ref="V45" si="81">+IF(ISERR(U45/S45*100),"N/A",ROUND(U45/S45*100,2))</f>
        <v>100</v>
      </c>
      <c r="W45" s="52">
        <f t="shared" si="3"/>
        <v>100</v>
      </c>
      <c r="Y45"/>
      <c r="Z45"/>
      <c r="AA45" s="189">
        <v>0</v>
      </c>
      <c r="AB45" s="190">
        <v>0</v>
      </c>
      <c r="AC45" s="190">
        <v>0</v>
      </c>
      <c r="AD45" s="190">
        <v>0</v>
      </c>
    </row>
    <row r="46" spans="2:30" ht="23.25" customHeight="1" thickBot="1" x14ac:dyDescent="0.25">
      <c r="B46" s="231" t="s">
        <v>70</v>
      </c>
      <c r="C46" s="232"/>
      <c r="D46" s="232"/>
      <c r="E46" s="108" t="str">
        <f t="shared" ref="E46" si="82">+CONCATENATE($H$26,Y46)</f>
        <v>UR:131</v>
      </c>
      <c r="F46" s="108"/>
      <c r="G46" s="108"/>
      <c r="H46" s="41"/>
      <c r="I46" s="41"/>
      <c r="J46" s="41"/>
      <c r="K46" s="41"/>
      <c r="L46" s="41"/>
      <c r="M46" s="41"/>
      <c r="N46" s="41"/>
      <c r="O46" s="41"/>
      <c r="P46" s="42"/>
      <c r="Q46" s="42"/>
      <c r="R46" s="43">
        <f t="shared" ref="R46" si="83">+VLOOKUP(Y46,Y46:AE277,3,0)</f>
        <v>0</v>
      </c>
      <c r="S46" s="44" t="s">
        <v>11</v>
      </c>
      <c r="T46" s="42"/>
      <c r="U46" s="44">
        <f t="shared" ref="U46" si="84">+U47</f>
        <v>5.1283261710884611</v>
      </c>
      <c r="V46" s="42"/>
      <c r="W46" s="45" t="str">
        <f t="shared" si="3"/>
        <v>N/A</v>
      </c>
      <c r="Y46" t="s">
        <v>2421</v>
      </c>
      <c r="Z46" t="s">
        <v>2422</v>
      </c>
      <c r="AA46" s="189">
        <v>0</v>
      </c>
      <c r="AB46" s="190">
        <v>5.1283261710884611</v>
      </c>
      <c r="AC46" s="190">
        <v>5.1283261710884611</v>
      </c>
      <c r="AD46" s="190">
        <v>5.1283261710884611</v>
      </c>
    </row>
    <row r="47" spans="2:30" ht="26.25" customHeight="1" x14ac:dyDescent="0.2">
      <c r="B47" s="233" t="s">
        <v>74</v>
      </c>
      <c r="C47" s="234"/>
      <c r="D47" s="234"/>
      <c r="E47" s="109" t="str">
        <f t="shared" ref="E47" si="85">+E46</f>
        <v>UR:131</v>
      </c>
      <c r="F47" s="109"/>
      <c r="G47" s="109"/>
      <c r="H47" s="47"/>
      <c r="I47" s="47"/>
      <c r="J47" s="47"/>
      <c r="K47" s="47"/>
      <c r="L47" s="47"/>
      <c r="M47" s="47"/>
      <c r="N47" s="47"/>
      <c r="O47" s="47"/>
      <c r="P47" s="48"/>
      <c r="Q47" s="48"/>
      <c r="R47" s="49">
        <f t="shared" ref="R47" si="86">+VLOOKUP(Y46,Y46:AD192,4,0)</f>
        <v>5.1283261710884611</v>
      </c>
      <c r="S47" s="50">
        <f t="shared" ref="S47" si="87">+VLOOKUP(Y46,Y46:AD138,5,0)</f>
        <v>5.1283261710884611</v>
      </c>
      <c r="T47" s="51">
        <f t="shared" ref="T47" si="88">+IF(ISERR(S47/R47*100),"N/A",ROUND(S47/R47*100,2))</f>
        <v>100</v>
      </c>
      <c r="U47" s="50">
        <f t="shared" ref="U47" si="89">+VLOOKUP(Y46,Y46:AD158,6,0)</f>
        <v>5.1283261710884611</v>
      </c>
      <c r="V47" s="51">
        <f t="shared" ref="V47" si="90">+IF(ISERR(U47/S47*100),"N/A",ROUND(U47/S47*100,2))</f>
        <v>100</v>
      </c>
      <c r="W47" s="52">
        <f t="shared" si="3"/>
        <v>100</v>
      </c>
      <c r="Y47"/>
      <c r="Z47"/>
      <c r="AA47" s="189">
        <v>0</v>
      </c>
      <c r="AB47" s="190">
        <v>0</v>
      </c>
      <c r="AC47" s="190">
        <v>0</v>
      </c>
      <c r="AD47" s="190">
        <v>0</v>
      </c>
    </row>
    <row r="48" spans="2:30" ht="23.25" customHeight="1" thickBot="1" x14ac:dyDescent="0.25">
      <c r="B48" s="231" t="s">
        <v>70</v>
      </c>
      <c r="C48" s="232"/>
      <c r="D48" s="232"/>
      <c r="E48" s="108" t="str">
        <f t="shared" ref="E48" si="91">+CONCATENATE($H$26,Y48)</f>
        <v>UR:132</v>
      </c>
      <c r="F48" s="108"/>
      <c r="G48" s="108"/>
      <c r="H48" s="41"/>
      <c r="I48" s="41"/>
      <c r="J48" s="41"/>
      <c r="K48" s="41"/>
      <c r="L48" s="41"/>
      <c r="M48" s="41"/>
      <c r="N48" s="41"/>
      <c r="O48" s="41"/>
      <c r="P48" s="42"/>
      <c r="Q48" s="42"/>
      <c r="R48" s="43">
        <f t="shared" ref="R48" si="92">+VLOOKUP(Y48,Y48:AE279,3,0)</f>
        <v>0</v>
      </c>
      <c r="S48" s="44" t="s">
        <v>11</v>
      </c>
      <c r="T48" s="42"/>
      <c r="U48" s="44">
        <f t="shared" ref="U48" si="93">+U49</f>
        <v>10.985723244801447</v>
      </c>
      <c r="V48" s="42"/>
      <c r="W48" s="45" t="str">
        <f t="shared" si="3"/>
        <v>N/A</v>
      </c>
      <c r="Y48" t="s">
        <v>2405</v>
      </c>
      <c r="Z48" t="s">
        <v>2423</v>
      </c>
      <c r="AA48" s="189">
        <v>0</v>
      </c>
      <c r="AB48" s="190">
        <v>10.985723244801447</v>
      </c>
      <c r="AC48" s="190">
        <v>10.985723244801447</v>
      </c>
      <c r="AD48" s="190">
        <v>10.985723244801447</v>
      </c>
    </row>
    <row r="49" spans="2:30" ht="26.25" customHeight="1" x14ac:dyDescent="0.2">
      <c r="B49" s="233" t="s">
        <v>74</v>
      </c>
      <c r="C49" s="234"/>
      <c r="D49" s="234"/>
      <c r="E49" s="109" t="str">
        <f t="shared" ref="E49" si="94">+E48</f>
        <v>UR:132</v>
      </c>
      <c r="F49" s="109"/>
      <c r="G49" s="109"/>
      <c r="H49" s="47"/>
      <c r="I49" s="47"/>
      <c r="J49" s="47"/>
      <c r="K49" s="47"/>
      <c r="L49" s="47"/>
      <c r="M49" s="47"/>
      <c r="N49" s="47"/>
      <c r="O49" s="47"/>
      <c r="P49" s="48"/>
      <c r="Q49" s="48"/>
      <c r="R49" s="49">
        <f t="shared" ref="R49" si="95">+VLOOKUP(Y48,Y48:AD194,4,0)</f>
        <v>10.985723244801447</v>
      </c>
      <c r="S49" s="50">
        <f t="shared" ref="S49" si="96">+VLOOKUP(Y48,Y48:AD140,5,0)</f>
        <v>10.985723244801447</v>
      </c>
      <c r="T49" s="51">
        <f t="shared" ref="T49" si="97">+IF(ISERR(S49/R49*100),"N/A",ROUND(S49/R49*100,2))</f>
        <v>100</v>
      </c>
      <c r="U49" s="50">
        <f t="shared" ref="U49" si="98">+VLOOKUP(Y48,Y48:AD160,6,0)</f>
        <v>10.985723244801447</v>
      </c>
      <c r="V49" s="51">
        <f t="shared" ref="V49" si="99">+IF(ISERR(U49/S49*100),"N/A",ROUND(U49/S49*100,2))</f>
        <v>100</v>
      </c>
      <c r="W49" s="52">
        <f t="shared" si="3"/>
        <v>100</v>
      </c>
      <c r="Y49"/>
      <c r="Z49"/>
      <c r="AA49" s="189">
        <v>0</v>
      </c>
      <c r="AB49" s="190">
        <v>0</v>
      </c>
      <c r="AC49" s="190">
        <v>0</v>
      </c>
      <c r="AD49" s="190">
        <v>0</v>
      </c>
    </row>
    <row r="50" spans="2:30" ht="23.25" customHeight="1" thickBot="1" x14ac:dyDescent="0.25">
      <c r="B50" s="231" t="s">
        <v>70</v>
      </c>
      <c r="C50" s="232"/>
      <c r="D50" s="232"/>
      <c r="E50" s="108" t="str">
        <f t="shared" ref="E50" si="100">+CONCATENATE($H$26,Y50)</f>
        <v>UR:133</v>
      </c>
      <c r="F50" s="108"/>
      <c r="G50" s="108"/>
      <c r="H50" s="41"/>
      <c r="I50" s="41"/>
      <c r="J50" s="41"/>
      <c r="K50" s="41"/>
      <c r="L50" s="41"/>
      <c r="M50" s="41"/>
      <c r="N50" s="41"/>
      <c r="O50" s="41"/>
      <c r="P50" s="42"/>
      <c r="Q50" s="42"/>
      <c r="R50" s="43">
        <f t="shared" ref="R50" si="101">+VLOOKUP(Y50,Y50:AE281,3,0)</f>
        <v>0</v>
      </c>
      <c r="S50" s="44" t="s">
        <v>11</v>
      </c>
      <c r="T50" s="42"/>
      <c r="U50" s="44">
        <f t="shared" ref="U50" si="102">+U51</f>
        <v>11.912637913235944</v>
      </c>
      <c r="V50" s="42"/>
      <c r="W50" s="45" t="str">
        <f t="shared" si="3"/>
        <v>N/A</v>
      </c>
      <c r="Y50" t="s">
        <v>1557</v>
      </c>
      <c r="Z50" t="s">
        <v>2424</v>
      </c>
      <c r="AA50" s="189">
        <v>0</v>
      </c>
      <c r="AB50" s="190">
        <v>11.912637913235944</v>
      </c>
      <c r="AC50" s="190">
        <v>11.912637913235944</v>
      </c>
      <c r="AD50" s="190">
        <v>11.912637913235944</v>
      </c>
    </row>
    <row r="51" spans="2:30" ht="26.25" customHeight="1" x14ac:dyDescent="0.2">
      <c r="B51" s="233" t="s">
        <v>74</v>
      </c>
      <c r="C51" s="234"/>
      <c r="D51" s="234"/>
      <c r="E51" s="109" t="str">
        <f t="shared" ref="E51" si="103">+E50</f>
        <v>UR:133</v>
      </c>
      <c r="F51" s="109"/>
      <c r="G51" s="109"/>
      <c r="H51" s="47"/>
      <c r="I51" s="47"/>
      <c r="J51" s="47"/>
      <c r="K51" s="47"/>
      <c r="L51" s="47"/>
      <c r="M51" s="47"/>
      <c r="N51" s="47"/>
      <c r="O51" s="47"/>
      <c r="P51" s="48"/>
      <c r="Q51" s="48"/>
      <c r="R51" s="49">
        <f t="shared" ref="R51" si="104">+VLOOKUP(Y50,Y50:AD196,4,0)</f>
        <v>11.912637913235944</v>
      </c>
      <c r="S51" s="50">
        <f t="shared" ref="S51" si="105">+VLOOKUP(Y50,Y50:AD142,5,0)</f>
        <v>11.912637913235944</v>
      </c>
      <c r="T51" s="51">
        <f t="shared" ref="T51" si="106">+IF(ISERR(S51/R51*100),"N/A",ROUND(S51/R51*100,2))</f>
        <v>100</v>
      </c>
      <c r="U51" s="50">
        <f t="shared" ref="U51" si="107">+VLOOKUP(Y50,Y50:AD162,6,0)</f>
        <v>11.912637913235944</v>
      </c>
      <c r="V51" s="51">
        <f t="shared" ref="V51" si="108">+IF(ISERR(U51/S51*100),"N/A",ROUND(U51/S51*100,2))</f>
        <v>100</v>
      </c>
      <c r="W51" s="52">
        <f t="shared" si="3"/>
        <v>100</v>
      </c>
      <c r="Y51"/>
      <c r="Z51"/>
      <c r="AA51" s="189">
        <v>0</v>
      </c>
      <c r="AB51" s="190">
        <v>0</v>
      </c>
      <c r="AC51" s="190">
        <v>0</v>
      </c>
      <c r="AD51" s="190">
        <v>0</v>
      </c>
    </row>
    <row r="52" spans="2:30" ht="23.25" customHeight="1" thickBot="1" x14ac:dyDescent="0.25">
      <c r="B52" s="231" t="s">
        <v>70</v>
      </c>
      <c r="C52" s="232"/>
      <c r="D52" s="232"/>
      <c r="E52" s="108" t="str">
        <f t="shared" ref="E52" si="109">+CONCATENATE($H$26,Y52)</f>
        <v>UR:134</v>
      </c>
      <c r="F52" s="108"/>
      <c r="G52" s="108"/>
      <c r="H52" s="41"/>
      <c r="I52" s="41"/>
      <c r="J52" s="41"/>
      <c r="K52" s="41"/>
      <c r="L52" s="41"/>
      <c r="M52" s="41"/>
      <c r="N52" s="41"/>
      <c r="O52" s="41"/>
      <c r="P52" s="42"/>
      <c r="Q52" s="42"/>
      <c r="R52" s="43">
        <f t="shared" ref="R52" si="110">+VLOOKUP(Y52,Y52:AE283,3,0)</f>
        <v>0</v>
      </c>
      <c r="S52" s="44" t="s">
        <v>11</v>
      </c>
      <c r="T52" s="42"/>
      <c r="U52" s="44">
        <f t="shared" ref="U52" si="111">+U53</f>
        <v>6.6447552775441689</v>
      </c>
      <c r="V52" s="42"/>
      <c r="W52" s="45" t="str">
        <f t="shared" si="3"/>
        <v>N/A</v>
      </c>
      <c r="Y52" t="s">
        <v>2425</v>
      </c>
      <c r="Z52" t="s">
        <v>2426</v>
      </c>
      <c r="AA52" s="189">
        <v>0</v>
      </c>
      <c r="AB52" s="190">
        <v>6.8573426477752299</v>
      </c>
      <c r="AC52" s="190">
        <v>6.8573426477752299</v>
      </c>
      <c r="AD52" s="190">
        <v>6.6447552775441689</v>
      </c>
    </row>
    <row r="53" spans="2:30" ht="26.25" customHeight="1" x14ac:dyDescent="0.2">
      <c r="B53" s="233" t="s">
        <v>74</v>
      </c>
      <c r="C53" s="234"/>
      <c r="D53" s="234"/>
      <c r="E53" s="109" t="str">
        <f t="shared" ref="E53" si="112">+E52</f>
        <v>UR:134</v>
      </c>
      <c r="F53" s="109"/>
      <c r="G53" s="109"/>
      <c r="H53" s="47"/>
      <c r="I53" s="47"/>
      <c r="J53" s="47"/>
      <c r="K53" s="47"/>
      <c r="L53" s="47"/>
      <c r="M53" s="47"/>
      <c r="N53" s="47"/>
      <c r="O53" s="47"/>
      <c r="P53" s="48"/>
      <c r="Q53" s="48"/>
      <c r="R53" s="49">
        <f t="shared" ref="R53" si="113">+VLOOKUP(Y52,Y52:AD198,4,0)</f>
        <v>6.8573426477752299</v>
      </c>
      <c r="S53" s="50">
        <f t="shared" ref="S53" si="114">+VLOOKUP(Y52,Y52:AD144,5,0)</f>
        <v>6.8573426477752299</v>
      </c>
      <c r="T53" s="51">
        <f t="shared" ref="T53" si="115">+IF(ISERR(S53/R53*100),"N/A",ROUND(S53/R53*100,2))</f>
        <v>100</v>
      </c>
      <c r="U53" s="50">
        <f t="shared" ref="U53" si="116">+VLOOKUP(Y52,Y52:AD164,6,0)</f>
        <v>6.6447552775441689</v>
      </c>
      <c r="V53" s="51">
        <f t="shared" ref="V53" si="117">+IF(ISERR(U53/S53*100),"N/A",ROUND(U53/S53*100,2))</f>
        <v>96.9</v>
      </c>
      <c r="W53" s="52">
        <f t="shared" si="3"/>
        <v>96.9</v>
      </c>
      <c r="Y53"/>
      <c r="Z53"/>
      <c r="AA53" s="189">
        <v>0</v>
      </c>
      <c r="AB53" s="190">
        <v>0</v>
      </c>
      <c r="AC53" s="190">
        <v>0</v>
      </c>
      <c r="AD53" s="190">
        <v>0</v>
      </c>
    </row>
    <row r="54" spans="2:30" ht="23.25" customHeight="1" thickBot="1" x14ac:dyDescent="0.25">
      <c r="B54" s="231" t="s">
        <v>70</v>
      </c>
      <c r="C54" s="232"/>
      <c r="D54" s="232"/>
      <c r="E54" s="108" t="str">
        <f t="shared" ref="E54" si="118">+CONCATENATE($H$26,Y54)</f>
        <v>UR:135</v>
      </c>
      <c r="F54" s="108"/>
      <c r="G54" s="108"/>
      <c r="H54" s="41"/>
      <c r="I54" s="41"/>
      <c r="J54" s="41"/>
      <c r="K54" s="41"/>
      <c r="L54" s="41"/>
      <c r="M54" s="41"/>
      <c r="N54" s="41"/>
      <c r="O54" s="41"/>
      <c r="P54" s="42"/>
      <c r="Q54" s="42"/>
      <c r="R54" s="43">
        <f t="shared" ref="R54" si="119">+VLOOKUP(Y54,Y54:AE285,3,0)</f>
        <v>0</v>
      </c>
      <c r="S54" s="44" t="s">
        <v>11</v>
      </c>
      <c r="T54" s="42"/>
      <c r="U54" s="44">
        <f t="shared" ref="U54" si="120">+U55</f>
        <v>17.093567974665458</v>
      </c>
      <c r="V54" s="42"/>
      <c r="W54" s="45" t="str">
        <f t="shared" si="3"/>
        <v>N/A</v>
      </c>
      <c r="Y54" t="s">
        <v>2406</v>
      </c>
      <c r="Z54" t="s">
        <v>2427</v>
      </c>
      <c r="AA54" s="189">
        <v>0</v>
      </c>
      <c r="AB54" s="190">
        <v>17.093567974665458</v>
      </c>
      <c r="AC54" s="190">
        <v>17.093567974665458</v>
      </c>
      <c r="AD54" s="190">
        <v>17.093567974665458</v>
      </c>
    </row>
    <row r="55" spans="2:30" ht="26.25" customHeight="1" x14ac:dyDescent="0.2">
      <c r="B55" s="233" t="s">
        <v>74</v>
      </c>
      <c r="C55" s="234"/>
      <c r="D55" s="234"/>
      <c r="E55" s="109" t="str">
        <f t="shared" ref="E55" si="121">+E54</f>
        <v>UR:135</v>
      </c>
      <c r="F55" s="109"/>
      <c r="G55" s="109"/>
      <c r="H55" s="47"/>
      <c r="I55" s="47"/>
      <c r="J55" s="47"/>
      <c r="K55" s="47"/>
      <c r="L55" s="47"/>
      <c r="M55" s="47"/>
      <c r="N55" s="47"/>
      <c r="O55" s="47"/>
      <c r="P55" s="48"/>
      <c r="Q55" s="48"/>
      <c r="R55" s="49">
        <f t="shared" ref="R55" si="122">+VLOOKUP(Y54,Y54:AD200,4,0)</f>
        <v>17.093567974665458</v>
      </c>
      <c r="S55" s="50">
        <f t="shared" ref="S55" si="123">+VLOOKUP(Y54,Y54:AD146,5,0)</f>
        <v>17.093567974665458</v>
      </c>
      <c r="T55" s="51">
        <f t="shared" ref="T55" si="124">+IF(ISERR(S55/R55*100),"N/A",ROUND(S55/R55*100,2))</f>
        <v>100</v>
      </c>
      <c r="U55" s="50">
        <f t="shared" ref="U55" si="125">+VLOOKUP(Y54,Y54:AD166,6,0)</f>
        <v>17.093567974665458</v>
      </c>
      <c r="V55" s="51">
        <f t="shared" ref="V55" si="126">+IF(ISERR(U55/S55*100),"N/A",ROUND(U55/S55*100,2))</f>
        <v>100</v>
      </c>
      <c r="W55" s="52">
        <f t="shared" si="3"/>
        <v>100</v>
      </c>
      <c r="Y55"/>
      <c r="Z55"/>
      <c r="AA55" s="189">
        <v>0</v>
      </c>
      <c r="AB55" s="190">
        <v>0</v>
      </c>
      <c r="AC55" s="190">
        <v>0</v>
      </c>
      <c r="AD55" s="190">
        <v>0</v>
      </c>
    </row>
    <row r="56" spans="2:30" ht="23.25" customHeight="1" thickBot="1" x14ac:dyDescent="0.25">
      <c r="B56" s="231" t="s">
        <v>70</v>
      </c>
      <c r="C56" s="232"/>
      <c r="D56" s="232"/>
      <c r="E56" s="108" t="str">
        <f t="shared" ref="E56" si="127">+CONCATENATE($H$26,Y56)</f>
        <v>UR:136</v>
      </c>
      <c r="F56" s="108"/>
      <c r="G56" s="108"/>
      <c r="H56" s="41"/>
      <c r="I56" s="41"/>
      <c r="J56" s="41"/>
      <c r="K56" s="41"/>
      <c r="L56" s="41"/>
      <c r="M56" s="41"/>
      <c r="N56" s="41"/>
      <c r="O56" s="41"/>
      <c r="P56" s="42"/>
      <c r="Q56" s="42"/>
      <c r="R56" s="43">
        <f t="shared" ref="R56" si="128">+VLOOKUP(Y56,Y56:AE287,3,0)</f>
        <v>0</v>
      </c>
      <c r="S56" s="44" t="s">
        <v>11</v>
      </c>
      <c r="T56" s="42"/>
      <c r="U56" s="44">
        <f t="shared" ref="U56" si="129">+U57</f>
        <v>4.831588452230327</v>
      </c>
      <c r="V56" s="42"/>
      <c r="W56" s="45" t="str">
        <f t="shared" si="3"/>
        <v>N/A</v>
      </c>
      <c r="Y56" t="s">
        <v>2428</v>
      </c>
      <c r="Z56" t="s">
        <v>2429</v>
      </c>
      <c r="AA56" s="189">
        <v>0</v>
      </c>
      <c r="AB56" s="190">
        <v>4.831588452230327</v>
      </c>
      <c r="AC56" s="190">
        <v>4.831588452230327</v>
      </c>
      <c r="AD56" s="190">
        <v>4.831588452230327</v>
      </c>
    </row>
    <row r="57" spans="2:30" ht="26.25" customHeight="1" x14ac:dyDescent="0.2">
      <c r="B57" s="233" t="s">
        <v>74</v>
      </c>
      <c r="C57" s="234"/>
      <c r="D57" s="234"/>
      <c r="E57" s="109" t="str">
        <f t="shared" ref="E57" si="130">+E56</f>
        <v>UR:136</v>
      </c>
      <c r="F57" s="109"/>
      <c r="G57" s="109"/>
      <c r="H57" s="47"/>
      <c r="I57" s="47"/>
      <c r="J57" s="47"/>
      <c r="K57" s="47"/>
      <c r="L57" s="47"/>
      <c r="M57" s="47"/>
      <c r="N57" s="47"/>
      <c r="O57" s="47"/>
      <c r="P57" s="48"/>
      <c r="Q57" s="48"/>
      <c r="R57" s="49">
        <f t="shared" ref="R57" si="131">+VLOOKUP(Y56,Y56:AD202,4,0)</f>
        <v>4.831588452230327</v>
      </c>
      <c r="S57" s="50">
        <f t="shared" ref="S57" si="132">+VLOOKUP(Y56,Y56:AD148,5,0)</f>
        <v>4.831588452230327</v>
      </c>
      <c r="T57" s="51">
        <f t="shared" ref="T57" si="133">+IF(ISERR(S57/R57*100),"N/A",ROUND(S57/R57*100,2))</f>
        <v>100</v>
      </c>
      <c r="U57" s="50">
        <f t="shared" ref="U57" si="134">+VLOOKUP(Y56,Y56:AD168,6,0)</f>
        <v>4.831588452230327</v>
      </c>
      <c r="V57" s="51">
        <f t="shared" ref="V57" si="135">+IF(ISERR(U57/S57*100),"N/A",ROUND(U57/S57*100,2))</f>
        <v>100</v>
      </c>
      <c r="W57" s="52">
        <f t="shared" si="3"/>
        <v>100</v>
      </c>
      <c r="Y57"/>
      <c r="Z57"/>
      <c r="AA57" s="189">
        <v>0</v>
      </c>
      <c r="AB57" s="190">
        <v>0</v>
      </c>
      <c r="AC57" s="190">
        <v>0</v>
      </c>
      <c r="AD57" s="190">
        <v>0</v>
      </c>
    </row>
    <row r="58" spans="2:30" ht="23.25" customHeight="1" thickBot="1" x14ac:dyDescent="0.25">
      <c r="B58" s="231" t="s">
        <v>70</v>
      </c>
      <c r="C58" s="232"/>
      <c r="D58" s="232"/>
      <c r="E58" s="108" t="str">
        <f t="shared" ref="E58" si="136">+CONCATENATE($H$26,Y58)</f>
        <v>UR:137</v>
      </c>
      <c r="F58" s="108"/>
      <c r="G58" s="108"/>
      <c r="H58" s="41"/>
      <c r="I58" s="41"/>
      <c r="J58" s="41"/>
      <c r="K58" s="41"/>
      <c r="L58" s="41"/>
      <c r="M58" s="41"/>
      <c r="N58" s="41"/>
      <c r="O58" s="41"/>
      <c r="P58" s="42"/>
      <c r="Q58" s="42"/>
      <c r="R58" s="43">
        <f t="shared" ref="R58" si="137">+VLOOKUP(Y58,Y58:AE289,3,0)</f>
        <v>0</v>
      </c>
      <c r="S58" s="44" t="s">
        <v>11</v>
      </c>
      <c r="T58" s="42"/>
      <c r="U58" s="44">
        <f t="shared" ref="U58" si="138">+U59</f>
        <v>3.2892143987740408</v>
      </c>
      <c r="V58" s="42"/>
      <c r="W58" s="45" t="str">
        <f t="shared" si="3"/>
        <v>N/A</v>
      </c>
      <c r="Y58" t="s">
        <v>2430</v>
      </c>
      <c r="Z58" t="s">
        <v>2431</v>
      </c>
      <c r="AA58" s="189">
        <v>0</v>
      </c>
      <c r="AB58" s="190">
        <v>3.4134207820651978</v>
      </c>
      <c r="AC58" s="190">
        <v>3.4134207820651978</v>
      </c>
      <c r="AD58" s="190">
        <v>3.2892143987740408</v>
      </c>
    </row>
    <row r="59" spans="2:30" ht="26.25" customHeight="1" x14ac:dyDescent="0.2">
      <c r="B59" s="233" t="s">
        <v>74</v>
      </c>
      <c r="C59" s="234"/>
      <c r="D59" s="234"/>
      <c r="E59" s="109" t="str">
        <f t="shared" ref="E59" si="139">+E58</f>
        <v>UR:137</v>
      </c>
      <c r="F59" s="109"/>
      <c r="G59" s="109"/>
      <c r="H59" s="47"/>
      <c r="I59" s="47"/>
      <c r="J59" s="47"/>
      <c r="K59" s="47"/>
      <c r="L59" s="47"/>
      <c r="M59" s="47"/>
      <c r="N59" s="47"/>
      <c r="O59" s="47"/>
      <c r="P59" s="48"/>
      <c r="Q59" s="48"/>
      <c r="R59" s="49">
        <f t="shared" ref="R59" si="140">+VLOOKUP(Y58,Y58:AD204,4,0)</f>
        <v>3.4134207820651978</v>
      </c>
      <c r="S59" s="50">
        <f t="shared" ref="S59" si="141">+VLOOKUP(Y58,Y58:AD150,5,0)</f>
        <v>3.4134207820651978</v>
      </c>
      <c r="T59" s="51">
        <f t="shared" ref="T59" si="142">+IF(ISERR(S59/R59*100),"N/A",ROUND(S59/R59*100,2))</f>
        <v>100</v>
      </c>
      <c r="U59" s="50">
        <f t="shared" ref="U59" si="143">+VLOOKUP(Y58,Y58:AD170,6,0)</f>
        <v>3.2892143987740408</v>
      </c>
      <c r="V59" s="51">
        <f t="shared" ref="V59" si="144">+IF(ISERR(U59/S59*100),"N/A",ROUND(U59/S59*100,2))</f>
        <v>96.36</v>
      </c>
      <c r="W59" s="52">
        <f t="shared" si="3"/>
        <v>96.36</v>
      </c>
      <c r="Y59"/>
      <c r="Z59"/>
      <c r="AA59" s="189">
        <v>0</v>
      </c>
      <c r="AB59" s="190">
        <v>0</v>
      </c>
      <c r="AC59" s="190">
        <v>0</v>
      </c>
      <c r="AD59" s="190">
        <v>0</v>
      </c>
    </row>
    <row r="60" spans="2:30" ht="23.25" customHeight="1" thickBot="1" x14ac:dyDescent="0.25">
      <c r="B60" s="231" t="s">
        <v>70</v>
      </c>
      <c r="C60" s="232"/>
      <c r="D60" s="232"/>
      <c r="E60" s="108" t="str">
        <f t="shared" ref="E60" si="145">+CONCATENATE($H$26,Y60)</f>
        <v>UR:138</v>
      </c>
      <c r="F60" s="108"/>
      <c r="G60" s="108"/>
      <c r="H60" s="41"/>
      <c r="I60" s="41"/>
      <c r="J60" s="41"/>
      <c r="K60" s="41"/>
      <c r="L60" s="41"/>
      <c r="M60" s="41"/>
      <c r="N60" s="41"/>
      <c r="O60" s="41"/>
      <c r="P60" s="42"/>
      <c r="Q60" s="42"/>
      <c r="R60" s="43">
        <f t="shared" ref="R60" si="146">+VLOOKUP(Y60,Y60:AE291,3,0)</f>
        <v>0</v>
      </c>
      <c r="S60" s="44" t="s">
        <v>11</v>
      </c>
      <c r="T60" s="42"/>
      <c r="U60" s="44">
        <f t="shared" ref="U60" si="147">+U61</f>
        <v>1.407532484683395</v>
      </c>
      <c r="V60" s="42"/>
      <c r="W60" s="45" t="str">
        <f t="shared" si="3"/>
        <v>N/A</v>
      </c>
      <c r="Y60" t="s">
        <v>316</v>
      </c>
      <c r="Z60" t="s">
        <v>2432</v>
      </c>
      <c r="AA60" s="189">
        <v>0</v>
      </c>
      <c r="AB60" s="190">
        <v>1.407532484683395</v>
      </c>
      <c r="AC60" s="190">
        <v>1.407532484683395</v>
      </c>
      <c r="AD60" s="190">
        <v>1.407532484683395</v>
      </c>
    </row>
    <row r="61" spans="2:30" ht="26.25" customHeight="1" x14ac:dyDescent="0.2">
      <c r="B61" s="233" t="s">
        <v>74</v>
      </c>
      <c r="C61" s="234"/>
      <c r="D61" s="234"/>
      <c r="E61" s="109" t="str">
        <f t="shared" ref="E61" si="148">+E60</f>
        <v>UR:138</v>
      </c>
      <c r="F61" s="109"/>
      <c r="G61" s="109"/>
      <c r="H61" s="47"/>
      <c r="I61" s="47"/>
      <c r="J61" s="47"/>
      <c r="K61" s="47"/>
      <c r="L61" s="47"/>
      <c r="M61" s="47"/>
      <c r="N61" s="47"/>
      <c r="O61" s="47"/>
      <c r="P61" s="48"/>
      <c r="Q61" s="48"/>
      <c r="R61" s="49">
        <f t="shared" ref="R61" si="149">+VLOOKUP(Y60,Y60:AD206,4,0)</f>
        <v>1.407532484683395</v>
      </c>
      <c r="S61" s="50">
        <f t="shared" ref="S61" si="150">+VLOOKUP(Y60,Y60:AD152,5,0)</f>
        <v>1.407532484683395</v>
      </c>
      <c r="T61" s="51">
        <f t="shared" ref="T61" si="151">+IF(ISERR(S61/R61*100),"N/A",ROUND(S61/R61*100,2))</f>
        <v>100</v>
      </c>
      <c r="U61" s="50">
        <f t="shared" ref="U61" si="152">+VLOOKUP(Y60,Y60:AD172,6,0)</f>
        <v>1.407532484683395</v>
      </c>
      <c r="V61" s="51">
        <f t="shared" ref="V61" si="153">+IF(ISERR(U61/S61*100),"N/A",ROUND(U61/S61*100,2))</f>
        <v>100</v>
      </c>
      <c r="W61" s="52">
        <f t="shared" si="3"/>
        <v>100</v>
      </c>
      <c r="Y61"/>
      <c r="Z61"/>
      <c r="AA61" s="189">
        <v>0</v>
      </c>
      <c r="AB61" s="190">
        <v>0</v>
      </c>
      <c r="AC61" s="190">
        <v>0</v>
      </c>
      <c r="AD61" s="190">
        <v>0</v>
      </c>
    </row>
    <row r="62" spans="2:30" ht="23.25" customHeight="1" thickBot="1" x14ac:dyDescent="0.25">
      <c r="B62" s="231" t="s">
        <v>70</v>
      </c>
      <c r="C62" s="232"/>
      <c r="D62" s="232"/>
      <c r="E62" s="108" t="str">
        <f t="shared" ref="E62" si="154">+CONCATENATE($H$26,Y62)</f>
        <v>UR:139</v>
      </c>
      <c r="F62" s="108"/>
      <c r="G62" s="108"/>
      <c r="H62" s="41"/>
      <c r="I62" s="41"/>
      <c r="J62" s="41"/>
      <c r="K62" s="41"/>
      <c r="L62" s="41"/>
      <c r="M62" s="41"/>
      <c r="N62" s="41"/>
      <c r="O62" s="41"/>
      <c r="P62" s="42"/>
      <c r="Q62" s="42"/>
      <c r="R62" s="43">
        <f t="shared" ref="R62" si="155">+VLOOKUP(Y62,Y62:AE293,3,0)</f>
        <v>0</v>
      </c>
      <c r="S62" s="44" t="s">
        <v>11</v>
      </c>
      <c r="T62" s="42"/>
      <c r="U62" s="44">
        <f t="shared" ref="U62" si="156">+U63</f>
        <v>0.73860569374711804</v>
      </c>
      <c r="V62" s="42"/>
      <c r="W62" s="45" t="str">
        <f t="shared" si="3"/>
        <v>N/A</v>
      </c>
      <c r="Y62" t="s">
        <v>312</v>
      </c>
      <c r="Z62" t="s">
        <v>2433</v>
      </c>
      <c r="AA62" s="189">
        <v>0</v>
      </c>
      <c r="AB62" s="190">
        <v>0.73860569374711804</v>
      </c>
      <c r="AC62" s="190">
        <v>0.73860569374711804</v>
      </c>
      <c r="AD62" s="190">
        <v>0.73860569374711804</v>
      </c>
    </row>
    <row r="63" spans="2:30" ht="26.25" customHeight="1" x14ac:dyDescent="0.2">
      <c r="B63" s="233" t="s">
        <v>74</v>
      </c>
      <c r="C63" s="234"/>
      <c r="D63" s="234"/>
      <c r="E63" s="109" t="str">
        <f t="shared" ref="E63" si="157">+E62</f>
        <v>UR:139</v>
      </c>
      <c r="F63" s="109"/>
      <c r="G63" s="109"/>
      <c r="H63" s="47"/>
      <c r="I63" s="47"/>
      <c r="J63" s="47"/>
      <c r="K63" s="47"/>
      <c r="L63" s="47"/>
      <c r="M63" s="47"/>
      <c r="N63" s="47"/>
      <c r="O63" s="47"/>
      <c r="P63" s="48"/>
      <c r="Q63" s="48"/>
      <c r="R63" s="49">
        <f t="shared" ref="R63" si="158">+VLOOKUP(Y62,Y62:AD208,4,0)</f>
        <v>0.73860569374711804</v>
      </c>
      <c r="S63" s="50">
        <f t="shared" ref="S63" si="159">+VLOOKUP(Y62,Y62:AD154,5,0)</f>
        <v>0.73860569374711804</v>
      </c>
      <c r="T63" s="51">
        <f t="shared" ref="T63" si="160">+IF(ISERR(S63/R63*100),"N/A",ROUND(S63/R63*100,2))</f>
        <v>100</v>
      </c>
      <c r="U63" s="50">
        <f t="shared" ref="U63" si="161">+VLOOKUP(Y62,Y62:AD174,6,0)</f>
        <v>0.73860569374711804</v>
      </c>
      <c r="V63" s="51">
        <f t="shared" ref="V63" si="162">+IF(ISERR(U63/S63*100),"N/A",ROUND(U63/S63*100,2))</f>
        <v>100</v>
      </c>
      <c r="W63" s="52">
        <f t="shared" si="3"/>
        <v>100</v>
      </c>
      <c r="Y63"/>
      <c r="Z63"/>
      <c r="AA63" s="189">
        <v>0</v>
      </c>
      <c r="AB63" s="190">
        <v>0</v>
      </c>
      <c r="AC63" s="190">
        <v>0</v>
      </c>
      <c r="AD63" s="190">
        <v>0</v>
      </c>
    </row>
    <row r="64" spans="2:30" ht="23.25" customHeight="1" thickBot="1" x14ac:dyDescent="0.25">
      <c r="B64" s="231" t="s">
        <v>70</v>
      </c>
      <c r="C64" s="232"/>
      <c r="D64" s="232"/>
      <c r="E64" s="108" t="str">
        <f t="shared" ref="E64" si="163">+CONCATENATE($H$26,Y64)</f>
        <v>UR:140</v>
      </c>
      <c r="F64" s="108"/>
      <c r="G64" s="108"/>
      <c r="H64" s="41"/>
      <c r="I64" s="41"/>
      <c r="J64" s="41"/>
      <c r="K64" s="41"/>
      <c r="L64" s="41"/>
      <c r="M64" s="41"/>
      <c r="N64" s="41"/>
      <c r="O64" s="41"/>
      <c r="P64" s="42"/>
      <c r="Q64" s="42"/>
      <c r="R64" s="43">
        <f t="shared" ref="R64" si="164">+VLOOKUP(Y64,Y64:AE295,3,0)</f>
        <v>0</v>
      </c>
      <c r="S64" s="44" t="s">
        <v>11</v>
      </c>
      <c r="T64" s="42"/>
      <c r="U64" s="44">
        <f t="shared" ref="U64" si="165">+U65</f>
        <v>16.247406712271502</v>
      </c>
      <c r="V64" s="42"/>
      <c r="W64" s="45" t="str">
        <f t="shared" si="3"/>
        <v>N/A</v>
      </c>
      <c r="Y64" t="s">
        <v>2407</v>
      </c>
      <c r="Z64" t="s">
        <v>2434</v>
      </c>
      <c r="AA64" s="189">
        <v>0</v>
      </c>
      <c r="AB64" s="190">
        <v>16.247406712271502</v>
      </c>
      <c r="AC64" s="190">
        <v>16.247406712271502</v>
      </c>
      <c r="AD64" s="190">
        <v>16.247406712271502</v>
      </c>
    </row>
    <row r="65" spans="2:30" ht="26.25" customHeight="1" x14ac:dyDescent="0.2">
      <c r="B65" s="233" t="s">
        <v>74</v>
      </c>
      <c r="C65" s="234"/>
      <c r="D65" s="234"/>
      <c r="E65" s="109" t="str">
        <f t="shared" ref="E65" si="166">+E64</f>
        <v>UR:140</v>
      </c>
      <c r="F65" s="109"/>
      <c r="G65" s="109"/>
      <c r="H65" s="47"/>
      <c r="I65" s="47"/>
      <c r="J65" s="47"/>
      <c r="K65" s="47"/>
      <c r="L65" s="47"/>
      <c r="M65" s="47"/>
      <c r="N65" s="47"/>
      <c r="O65" s="47"/>
      <c r="P65" s="48"/>
      <c r="Q65" s="48"/>
      <c r="R65" s="49">
        <f t="shared" ref="R65" si="167">+VLOOKUP(Y64,Y64:AD210,4,0)</f>
        <v>16.247406712271502</v>
      </c>
      <c r="S65" s="50">
        <f t="shared" ref="S65" si="168">+VLOOKUP(Y64,Y64:AD156,5,0)</f>
        <v>16.247406712271502</v>
      </c>
      <c r="T65" s="51">
        <f t="shared" ref="T65" si="169">+IF(ISERR(S65/R65*100),"N/A",ROUND(S65/R65*100,2))</f>
        <v>100</v>
      </c>
      <c r="U65" s="50">
        <f t="shared" ref="U65" si="170">+VLOOKUP(Y64,Y64:AD176,6,0)</f>
        <v>16.247406712271502</v>
      </c>
      <c r="V65" s="51">
        <f t="shared" ref="V65" si="171">+IF(ISERR(U65/S65*100),"N/A",ROUND(U65/S65*100,2))</f>
        <v>100</v>
      </c>
      <c r="W65" s="52">
        <f t="shared" si="3"/>
        <v>100</v>
      </c>
      <c r="Y65"/>
      <c r="Z65"/>
      <c r="AA65" s="189">
        <v>0</v>
      </c>
      <c r="AB65" s="190">
        <v>0</v>
      </c>
      <c r="AC65" s="190">
        <v>0</v>
      </c>
      <c r="AD65" s="190">
        <v>0</v>
      </c>
    </row>
    <row r="66" spans="2:30" ht="23.25" customHeight="1" thickBot="1" x14ac:dyDescent="0.25">
      <c r="B66" s="231" t="s">
        <v>70</v>
      </c>
      <c r="C66" s="232"/>
      <c r="D66" s="232"/>
      <c r="E66" s="108" t="str">
        <f t="shared" ref="E66" si="172">+CONCATENATE($H$26,Y66)</f>
        <v>UR:141</v>
      </c>
      <c r="F66" s="108"/>
      <c r="G66" s="108"/>
      <c r="H66" s="41"/>
      <c r="I66" s="41"/>
      <c r="J66" s="41"/>
      <c r="K66" s="41"/>
      <c r="L66" s="41"/>
      <c r="M66" s="41"/>
      <c r="N66" s="41"/>
      <c r="O66" s="41"/>
      <c r="P66" s="42"/>
      <c r="Q66" s="42"/>
      <c r="R66" s="43">
        <f t="shared" ref="R66" si="173">+VLOOKUP(Y66,Y66:AE297,3,0)</f>
        <v>0</v>
      </c>
      <c r="S66" s="44" t="s">
        <v>11</v>
      </c>
      <c r="T66" s="42"/>
      <c r="U66" s="44">
        <f t="shared" ref="U66" si="174">+U67</f>
        <v>12.502616868875936</v>
      </c>
      <c r="V66" s="42"/>
      <c r="W66" s="45" t="str">
        <f t="shared" si="3"/>
        <v>N/A</v>
      </c>
      <c r="Y66" t="s">
        <v>2435</v>
      </c>
      <c r="Z66" t="s">
        <v>2436</v>
      </c>
      <c r="AA66" s="189">
        <v>0</v>
      </c>
      <c r="AB66" s="190">
        <v>12.502616868875936</v>
      </c>
      <c r="AC66" s="190">
        <v>12.502616868875936</v>
      </c>
      <c r="AD66" s="190">
        <v>12.502616868875936</v>
      </c>
    </row>
    <row r="67" spans="2:30" ht="26.25" customHeight="1" x14ac:dyDescent="0.2">
      <c r="B67" s="233" t="s">
        <v>74</v>
      </c>
      <c r="C67" s="234"/>
      <c r="D67" s="234"/>
      <c r="E67" s="109" t="str">
        <f t="shared" ref="E67" si="175">+E66</f>
        <v>UR:141</v>
      </c>
      <c r="F67" s="109"/>
      <c r="G67" s="109"/>
      <c r="H67" s="47"/>
      <c r="I67" s="47"/>
      <c r="J67" s="47"/>
      <c r="K67" s="47"/>
      <c r="L67" s="47"/>
      <c r="M67" s="47"/>
      <c r="N67" s="47"/>
      <c r="O67" s="47"/>
      <c r="P67" s="48"/>
      <c r="Q67" s="48"/>
      <c r="R67" s="49">
        <f t="shared" ref="R67" si="176">+VLOOKUP(Y66,Y66:AD212,4,0)</f>
        <v>12.502616868875936</v>
      </c>
      <c r="S67" s="50">
        <f t="shared" ref="S67" si="177">+VLOOKUP(Y66,Y66:AD158,5,0)</f>
        <v>12.502616868875936</v>
      </c>
      <c r="T67" s="51">
        <f t="shared" ref="T67" si="178">+IF(ISERR(S67/R67*100),"N/A",ROUND(S67/R67*100,2))</f>
        <v>100</v>
      </c>
      <c r="U67" s="50">
        <f t="shared" ref="U67" si="179">+VLOOKUP(Y66,Y66:AD178,6,0)</f>
        <v>12.502616868875936</v>
      </c>
      <c r="V67" s="51">
        <f t="shared" ref="V67" si="180">+IF(ISERR(U67/S67*100),"N/A",ROUND(U67/S67*100,2))</f>
        <v>100</v>
      </c>
      <c r="W67" s="52">
        <f t="shared" si="3"/>
        <v>100</v>
      </c>
      <c r="Y67"/>
      <c r="Z67"/>
      <c r="AA67" s="189">
        <v>0</v>
      </c>
      <c r="AB67" s="190">
        <v>0</v>
      </c>
      <c r="AC67" s="190">
        <v>0</v>
      </c>
      <c r="AD67" s="190">
        <v>0</v>
      </c>
    </row>
    <row r="68" spans="2:30" ht="23.25" customHeight="1" thickBot="1" x14ac:dyDescent="0.25">
      <c r="B68" s="231" t="s">
        <v>70</v>
      </c>
      <c r="C68" s="232"/>
      <c r="D68" s="232"/>
      <c r="E68" s="108" t="str">
        <f t="shared" ref="E68" si="181">+CONCATENATE($H$26,Y68)</f>
        <v>UR:142</v>
      </c>
      <c r="F68" s="108"/>
      <c r="G68" s="108"/>
      <c r="H68" s="41"/>
      <c r="I68" s="41"/>
      <c r="J68" s="41"/>
      <c r="K68" s="41"/>
      <c r="L68" s="41"/>
      <c r="M68" s="41"/>
      <c r="N68" s="41"/>
      <c r="O68" s="41"/>
      <c r="P68" s="42"/>
      <c r="Q68" s="42"/>
      <c r="R68" s="43">
        <f t="shared" ref="R68" si="182">+VLOOKUP(Y68,Y68:AE299,3,0)</f>
        <v>0</v>
      </c>
      <c r="S68" s="44" t="s">
        <v>11</v>
      </c>
      <c r="T68" s="42"/>
      <c r="U68" s="44">
        <f t="shared" ref="U68" si="183">+U69</f>
        <v>1.443206681809728</v>
      </c>
      <c r="V68" s="42"/>
      <c r="W68" s="45" t="str">
        <f t="shared" si="3"/>
        <v>N/A</v>
      </c>
      <c r="Y68" t="s">
        <v>2437</v>
      </c>
      <c r="Z68" t="s">
        <v>2438</v>
      </c>
      <c r="AA68" s="189">
        <v>0</v>
      </c>
      <c r="AB68" s="190">
        <v>1.5054029029784171</v>
      </c>
      <c r="AC68" s="190">
        <v>1.5054029029784171</v>
      </c>
      <c r="AD68" s="190">
        <v>1.443206681809728</v>
      </c>
    </row>
    <row r="69" spans="2:30" ht="26.25" customHeight="1" x14ac:dyDescent="0.2">
      <c r="B69" s="233" t="s">
        <v>74</v>
      </c>
      <c r="C69" s="234"/>
      <c r="D69" s="234"/>
      <c r="E69" s="109" t="str">
        <f t="shared" ref="E69" si="184">+E68</f>
        <v>UR:142</v>
      </c>
      <c r="F69" s="109"/>
      <c r="G69" s="109"/>
      <c r="H69" s="47"/>
      <c r="I69" s="47"/>
      <c r="J69" s="47"/>
      <c r="K69" s="47"/>
      <c r="L69" s="47"/>
      <c r="M69" s="47"/>
      <c r="N69" s="47"/>
      <c r="O69" s="47"/>
      <c r="P69" s="48"/>
      <c r="Q69" s="48"/>
      <c r="R69" s="49">
        <f t="shared" ref="R69" si="185">+VLOOKUP(Y68,Y68:AD214,4,0)</f>
        <v>1.5054029029784171</v>
      </c>
      <c r="S69" s="50">
        <f t="shared" ref="S69" si="186">+VLOOKUP(Y68,Y68:AD160,5,0)</f>
        <v>1.5054029029784171</v>
      </c>
      <c r="T69" s="51">
        <f t="shared" ref="T69" si="187">+IF(ISERR(S69/R69*100),"N/A",ROUND(S69/R69*100,2))</f>
        <v>100</v>
      </c>
      <c r="U69" s="50">
        <f t="shared" ref="U69" si="188">+VLOOKUP(Y68,Y68:AD180,6,0)</f>
        <v>1.443206681809728</v>
      </c>
      <c r="V69" s="51">
        <f t="shared" ref="V69" si="189">+IF(ISERR(U69/S69*100),"N/A",ROUND(U69/S69*100,2))</f>
        <v>95.87</v>
      </c>
      <c r="W69" s="52">
        <f t="shared" si="3"/>
        <v>95.87</v>
      </c>
      <c r="Y69"/>
      <c r="Z69"/>
      <c r="AA69" s="189">
        <v>0</v>
      </c>
      <c r="AB69" s="190">
        <v>0</v>
      </c>
      <c r="AC69" s="190">
        <v>0</v>
      </c>
      <c r="AD69" s="190">
        <v>0</v>
      </c>
    </row>
    <row r="70" spans="2:30" ht="23.25" customHeight="1" thickBot="1" x14ac:dyDescent="0.25">
      <c r="B70" s="231" t="s">
        <v>70</v>
      </c>
      <c r="C70" s="232"/>
      <c r="D70" s="232"/>
      <c r="E70" s="108" t="str">
        <f t="shared" ref="E70" si="190">+CONCATENATE($H$26,Y70)</f>
        <v>UR:143</v>
      </c>
      <c r="F70" s="108"/>
      <c r="G70" s="108"/>
      <c r="H70" s="41"/>
      <c r="I70" s="41"/>
      <c r="J70" s="41"/>
      <c r="K70" s="41"/>
      <c r="L70" s="41"/>
      <c r="M70" s="41"/>
      <c r="N70" s="41"/>
      <c r="O70" s="41"/>
      <c r="P70" s="42"/>
      <c r="Q70" s="42"/>
      <c r="R70" s="43">
        <f t="shared" ref="R70" si="191">+VLOOKUP(Y70,Y70:AE301,3,0)</f>
        <v>0</v>
      </c>
      <c r="S70" s="44" t="s">
        <v>11</v>
      </c>
      <c r="T70" s="42"/>
      <c r="U70" s="44">
        <f t="shared" ref="U70" si="192">+U71</f>
        <v>1.4458052084891171</v>
      </c>
      <c r="V70" s="42"/>
      <c r="W70" s="45" t="str">
        <f t="shared" si="3"/>
        <v>N/A</v>
      </c>
      <c r="Y70" t="s">
        <v>2439</v>
      </c>
      <c r="Z70" t="s">
        <v>2440</v>
      </c>
      <c r="AA70" s="189">
        <v>0</v>
      </c>
      <c r="AB70" s="190">
        <v>1.4458052084891171</v>
      </c>
      <c r="AC70" s="190">
        <v>1.4458052084891171</v>
      </c>
      <c r="AD70" s="190">
        <v>1.4458052084891171</v>
      </c>
    </row>
    <row r="71" spans="2:30" ht="26.25" customHeight="1" x14ac:dyDescent="0.2">
      <c r="B71" s="233" t="s">
        <v>74</v>
      </c>
      <c r="C71" s="234"/>
      <c r="D71" s="234"/>
      <c r="E71" s="109" t="str">
        <f t="shared" ref="E71" si="193">+E70</f>
        <v>UR:143</v>
      </c>
      <c r="F71" s="109"/>
      <c r="G71" s="109"/>
      <c r="H71" s="47"/>
      <c r="I71" s="47"/>
      <c r="J71" s="47"/>
      <c r="K71" s="47"/>
      <c r="L71" s="47"/>
      <c r="M71" s="47"/>
      <c r="N71" s="47"/>
      <c r="O71" s="47"/>
      <c r="P71" s="48"/>
      <c r="Q71" s="48"/>
      <c r="R71" s="49">
        <f t="shared" ref="R71" si="194">+VLOOKUP(Y70,Y70:AD216,4,0)</f>
        <v>1.4458052084891171</v>
      </c>
      <c r="S71" s="50">
        <f t="shared" ref="S71" si="195">+VLOOKUP(Y70,Y70:AD162,5,0)</f>
        <v>1.4458052084891171</v>
      </c>
      <c r="T71" s="51">
        <f t="shared" ref="T71" si="196">+IF(ISERR(S71/R71*100),"N/A",ROUND(S71/R71*100,2))</f>
        <v>100</v>
      </c>
      <c r="U71" s="50">
        <f t="shared" ref="U71" si="197">+VLOOKUP(Y70,Y70:AD182,6,0)</f>
        <v>1.4458052084891171</v>
      </c>
      <c r="V71" s="51">
        <f t="shared" ref="V71" si="198">+IF(ISERR(U71/S71*100),"N/A",ROUND(U71/S71*100,2))</f>
        <v>100</v>
      </c>
      <c r="W71" s="52">
        <f t="shared" si="3"/>
        <v>100</v>
      </c>
      <c r="Y71"/>
      <c r="Z71"/>
      <c r="AA71" s="189">
        <v>0</v>
      </c>
      <c r="AB71" s="190">
        <v>0</v>
      </c>
      <c r="AC71" s="190">
        <v>0</v>
      </c>
      <c r="AD71" s="190">
        <v>0</v>
      </c>
    </row>
    <row r="72" spans="2:30" ht="23.25" customHeight="1" thickBot="1" x14ac:dyDescent="0.25">
      <c r="B72" s="231" t="s">
        <v>70</v>
      </c>
      <c r="C72" s="232"/>
      <c r="D72" s="232"/>
      <c r="E72" s="108" t="str">
        <f t="shared" ref="E72" si="199">+CONCATENATE($H$26,Y72)</f>
        <v>UR:144</v>
      </c>
      <c r="F72" s="108"/>
      <c r="G72" s="108"/>
      <c r="H72" s="41"/>
      <c r="I72" s="41"/>
      <c r="J72" s="41"/>
      <c r="K72" s="41"/>
      <c r="L72" s="41"/>
      <c r="M72" s="41"/>
      <c r="N72" s="41"/>
      <c r="O72" s="41"/>
      <c r="P72" s="42"/>
      <c r="Q72" s="42"/>
      <c r="R72" s="43">
        <f t="shared" ref="R72" si="200">+VLOOKUP(Y72,Y72:AE303,3,0)</f>
        <v>0</v>
      </c>
      <c r="S72" s="44" t="s">
        <v>11</v>
      </c>
      <c r="T72" s="42"/>
      <c r="U72" s="44">
        <f t="shared" ref="U72" si="201">+U73</f>
        <v>3.2976454355547191</v>
      </c>
      <c r="V72" s="42"/>
      <c r="W72" s="45" t="str">
        <f t="shared" si="3"/>
        <v>N/A</v>
      </c>
      <c r="Y72" t="s">
        <v>2441</v>
      </c>
      <c r="Z72" t="s">
        <v>2442</v>
      </c>
      <c r="AA72" s="189">
        <v>0</v>
      </c>
      <c r="AB72" s="190">
        <v>3.2976454355547191</v>
      </c>
      <c r="AC72" s="190">
        <v>3.2976454355547191</v>
      </c>
      <c r="AD72" s="190">
        <v>3.2976454355547191</v>
      </c>
    </row>
    <row r="73" spans="2:30" ht="26.25" customHeight="1" x14ac:dyDescent="0.2">
      <c r="B73" s="233" t="s">
        <v>74</v>
      </c>
      <c r="C73" s="234"/>
      <c r="D73" s="234"/>
      <c r="E73" s="109" t="str">
        <f t="shared" ref="E73" si="202">+E72</f>
        <v>UR:144</v>
      </c>
      <c r="F73" s="109"/>
      <c r="G73" s="109"/>
      <c r="H73" s="47"/>
      <c r="I73" s="47"/>
      <c r="J73" s="47"/>
      <c r="K73" s="47"/>
      <c r="L73" s="47"/>
      <c r="M73" s="47"/>
      <c r="N73" s="47"/>
      <c r="O73" s="47"/>
      <c r="P73" s="48"/>
      <c r="Q73" s="48"/>
      <c r="R73" s="49">
        <f t="shared" ref="R73" si="203">+VLOOKUP(Y72,Y72:AD218,4,0)</f>
        <v>3.2976454355547191</v>
      </c>
      <c r="S73" s="50">
        <f t="shared" ref="S73" si="204">+VLOOKUP(Y72,Y72:AD164,5,0)</f>
        <v>3.2976454355547191</v>
      </c>
      <c r="T73" s="51">
        <f t="shared" ref="T73" si="205">+IF(ISERR(S73/R73*100),"N/A",ROUND(S73/R73*100,2))</f>
        <v>100</v>
      </c>
      <c r="U73" s="50">
        <f t="shared" ref="U73" si="206">+VLOOKUP(Y72,Y72:AD184,6,0)</f>
        <v>3.2976454355547191</v>
      </c>
      <c r="V73" s="51">
        <f t="shared" ref="V73" si="207">+IF(ISERR(U73/S73*100),"N/A",ROUND(U73/S73*100,2))</f>
        <v>100</v>
      </c>
      <c r="W73" s="52">
        <f t="shared" si="3"/>
        <v>100</v>
      </c>
      <c r="Y73"/>
      <c r="Z73"/>
      <c r="AA73" s="189">
        <v>0</v>
      </c>
      <c r="AB73" s="190">
        <v>0</v>
      </c>
      <c r="AC73" s="190">
        <v>0</v>
      </c>
      <c r="AD73" s="190">
        <v>0</v>
      </c>
    </row>
    <row r="74" spans="2:30" ht="23.25" customHeight="1" thickBot="1" x14ac:dyDescent="0.25">
      <c r="B74" s="231" t="s">
        <v>70</v>
      </c>
      <c r="C74" s="232"/>
      <c r="D74" s="232"/>
      <c r="E74" s="108" t="str">
        <f t="shared" ref="E74" si="208">+CONCATENATE($H$26,Y74)</f>
        <v>UR:145</v>
      </c>
      <c r="F74" s="108"/>
      <c r="G74" s="108"/>
      <c r="H74" s="41"/>
      <c r="I74" s="41"/>
      <c r="J74" s="41"/>
      <c r="K74" s="41"/>
      <c r="L74" s="41"/>
      <c r="M74" s="41"/>
      <c r="N74" s="41"/>
      <c r="O74" s="41"/>
      <c r="P74" s="42"/>
      <c r="Q74" s="42"/>
      <c r="R74" s="43">
        <f t="shared" ref="R74" si="209">+VLOOKUP(Y74,Y74:AE305,3,0)</f>
        <v>0</v>
      </c>
      <c r="S74" s="44" t="s">
        <v>11</v>
      </c>
      <c r="T74" s="42"/>
      <c r="U74" s="44">
        <f t="shared" ref="U74" si="210">+U75</f>
        <v>4.160651551598308</v>
      </c>
      <c r="V74" s="42"/>
      <c r="W74" s="45" t="str">
        <f t="shared" si="3"/>
        <v>N/A</v>
      </c>
      <c r="Y74" t="s">
        <v>2443</v>
      </c>
      <c r="Z74" t="s">
        <v>2444</v>
      </c>
      <c r="AA74" s="189">
        <v>0</v>
      </c>
      <c r="AB74" s="190">
        <v>4.160651551598308</v>
      </c>
      <c r="AC74" s="190">
        <v>4.160651551598308</v>
      </c>
      <c r="AD74" s="190">
        <v>4.160651551598308</v>
      </c>
    </row>
    <row r="75" spans="2:30" ht="26.25" customHeight="1" x14ac:dyDescent="0.2">
      <c r="B75" s="233" t="s">
        <v>74</v>
      </c>
      <c r="C75" s="234"/>
      <c r="D75" s="234"/>
      <c r="E75" s="109" t="str">
        <f t="shared" ref="E75" si="211">+E74</f>
        <v>UR:145</v>
      </c>
      <c r="F75" s="109"/>
      <c r="G75" s="109"/>
      <c r="H75" s="47"/>
      <c r="I75" s="47"/>
      <c r="J75" s="47"/>
      <c r="K75" s="47"/>
      <c r="L75" s="47"/>
      <c r="M75" s="47"/>
      <c r="N75" s="47"/>
      <c r="O75" s="47"/>
      <c r="P75" s="48"/>
      <c r="Q75" s="48"/>
      <c r="R75" s="49">
        <f t="shared" ref="R75" si="212">+VLOOKUP(Y74,Y74:AD220,4,0)</f>
        <v>4.160651551598308</v>
      </c>
      <c r="S75" s="50">
        <f t="shared" ref="S75" si="213">+VLOOKUP(Y74,Y74:AD166,5,0)</f>
        <v>4.160651551598308</v>
      </c>
      <c r="T75" s="51">
        <f t="shared" ref="T75" si="214">+IF(ISERR(S75/R75*100),"N/A",ROUND(S75/R75*100,2))</f>
        <v>100</v>
      </c>
      <c r="U75" s="50">
        <f t="shared" ref="U75" si="215">+VLOOKUP(Y74,Y74:AD186,6,0)</f>
        <v>4.160651551598308</v>
      </c>
      <c r="V75" s="51">
        <f t="shared" ref="V75" si="216">+IF(ISERR(U75/S75*100),"N/A",ROUND(U75/S75*100,2))</f>
        <v>100</v>
      </c>
      <c r="W75" s="52">
        <f t="shared" si="3"/>
        <v>100</v>
      </c>
      <c r="Y75"/>
      <c r="Z75"/>
      <c r="AA75" s="189">
        <v>0</v>
      </c>
      <c r="AB75" s="190">
        <v>0</v>
      </c>
      <c r="AC75" s="190">
        <v>0</v>
      </c>
      <c r="AD75" s="190">
        <v>0</v>
      </c>
    </row>
    <row r="76" spans="2:30" ht="23.25" customHeight="1" thickBot="1" x14ac:dyDescent="0.25">
      <c r="B76" s="231" t="s">
        <v>70</v>
      </c>
      <c r="C76" s="232"/>
      <c r="D76" s="232"/>
      <c r="E76" s="108" t="str">
        <f t="shared" ref="E76" si="217">+CONCATENATE($H$26,Y76)</f>
        <v>UR:146</v>
      </c>
      <c r="F76" s="108"/>
      <c r="G76" s="108"/>
      <c r="H76" s="41"/>
      <c r="I76" s="41"/>
      <c r="J76" s="41"/>
      <c r="K76" s="41"/>
      <c r="L76" s="41"/>
      <c r="M76" s="41"/>
      <c r="N76" s="41"/>
      <c r="O76" s="41"/>
      <c r="P76" s="42"/>
      <c r="Q76" s="42"/>
      <c r="R76" s="43">
        <f t="shared" ref="R76" si="218">+VLOOKUP(Y76,Y76:AE307,3,0)</f>
        <v>0</v>
      </c>
      <c r="S76" s="44" t="s">
        <v>11</v>
      </c>
      <c r="T76" s="42"/>
      <c r="U76" s="44">
        <f t="shared" ref="U76" si="219">+U77</f>
        <v>0.79998291911415698</v>
      </c>
      <c r="V76" s="42"/>
      <c r="W76" s="45" t="str">
        <f t="shared" si="3"/>
        <v>N/A</v>
      </c>
      <c r="Y76" t="s">
        <v>2408</v>
      </c>
      <c r="Z76" t="s">
        <v>2445</v>
      </c>
      <c r="AA76" s="189">
        <v>0</v>
      </c>
      <c r="AB76" s="190">
        <v>0.79998291911415698</v>
      </c>
      <c r="AC76" s="190">
        <v>0.79998291911415698</v>
      </c>
      <c r="AD76" s="190">
        <v>0.79998291911415698</v>
      </c>
    </row>
    <row r="77" spans="2:30" ht="26.25" customHeight="1" x14ac:dyDescent="0.2">
      <c r="B77" s="233" t="s">
        <v>74</v>
      </c>
      <c r="C77" s="234"/>
      <c r="D77" s="234"/>
      <c r="E77" s="109" t="str">
        <f t="shared" ref="E77" si="220">+E76</f>
        <v>UR:146</v>
      </c>
      <c r="F77" s="109"/>
      <c r="G77" s="109"/>
      <c r="H77" s="47"/>
      <c r="I77" s="47"/>
      <c r="J77" s="47"/>
      <c r="K77" s="47"/>
      <c r="L77" s="47"/>
      <c r="M77" s="47"/>
      <c r="N77" s="47"/>
      <c r="O77" s="47"/>
      <c r="P77" s="48"/>
      <c r="Q77" s="48"/>
      <c r="R77" s="49">
        <f t="shared" ref="R77" si="221">+VLOOKUP(Y76,Y76:AD222,4,0)</f>
        <v>0.79998291911415698</v>
      </c>
      <c r="S77" s="50">
        <f t="shared" ref="S77" si="222">+VLOOKUP(Y76,Y76:AD168,5,0)</f>
        <v>0.79998291911415698</v>
      </c>
      <c r="T77" s="51">
        <f t="shared" ref="T77" si="223">+IF(ISERR(S77/R77*100),"N/A",ROUND(S77/R77*100,2))</f>
        <v>100</v>
      </c>
      <c r="U77" s="50">
        <f t="shared" ref="U77" si="224">+VLOOKUP(Y76,Y76:AD188,6,0)</f>
        <v>0.79998291911415698</v>
      </c>
      <c r="V77" s="51">
        <f t="shared" ref="V77" si="225">+IF(ISERR(U77/S77*100),"N/A",ROUND(U77/S77*100,2))</f>
        <v>100</v>
      </c>
      <c r="W77" s="52">
        <f t="shared" si="3"/>
        <v>100</v>
      </c>
      <c r="Y77"/>
      <c r="Z77"/>
      <c r="AA77" s="189">
        <v>0</v>
      </c>
      <c r="AB77" s="190">
        <v>0</v>
      </c>
      <c r="AC77" s="190">
        <v>0</v>
      </c>
      <c r="AD77" s="190">
        <v>0</v>
      </c>
    </row>
    <row r="78" spans="2:30" ht="23.25" customHeight="1" thickBot="1" x14ac:dyDescent="0.25">
      <c r="B78" s="231" t="s">
        <v>70</v>
      </c>
      <c r="C78" s="232"/>
      <c r="D78" s="232"/>
      <c r="E78" s="108" t="str">
        <f t="shared" ref="E78" si="226">+CONCATENATE($H$26,Y78)</f>
        <v>UR:147</v>
      </c>
      <c r="F78" s="108"/>
      <c r="G78" s="108"/>
      <c r="H78" s="41"/>
      <c r="I78" s="41"/>
      <c r="J78" s="41"/>
      <c r="K78" s="41"/>
      <c r="L78" s="41"/>
      <c r="M78" s="41"/>
      <c r="N78" s="41"/>
      <c r="O78" s="41"/>
      <c r="P78" s="42"/>
      <c r="Q78" s="42"/>
      <c r="R78" s="43">
        <f t="shared" ref="R78" si="227">+VLOOKUP(Y78,Y78:AE309,3,0)</f>
        <v>0</v>
      </c>
      <c r="S78" s="44" t="s">
        <v>11</v>
      </c>
      <c r="T78" s="42"/>
      <c r="U78" s="44">
        <f t="shared" ref="U78" si="228">+U79</f>
        <v>4.295262121555349</v>
      </c>
      <c r="V78" s="42"/>
      <c r="W78" s="45" t="str">
        <f t="shared" si="3"/>
        <v>N/A</v>
      </c>
      <c r="Y78" t="s">
        <v>2446</v>
      </c>
      <c r="Z78" t="s">
        <v>2447</v>
      </c>
      <c r="AA78" s="189">
        <v>0</v>
      </c>
      <c r="AB78" s="190">
        <v>4.295262121555349</v>
      </c>
      <c r="AC78" s="190">
        <v>4.295262121555349</v>
      </c>
      <c r="AD78" s="190">
        <v>4.295262121555349</v>
      </c>
    </row>
    <row r="79" spans="2:30" ht="26.25" customHeight="1" x14ac:dyDescent="0.2">
      <c r="B79" s="233" t="s">
        <v>74</v>
      </c>
      <c r="C79" s="234"/>
      <c r="D79" s="234"/>
      <c r="E79" s="109" t="str">
        <f t="shared" ref="E79" si="229">+E78</f>
        <v>UR:147</v>
      </c>
      <c r="F79" s="109"/>
      <c r="G79" s="109"/>
      <c r="H79" s="47"/>
      <c r="I79" s="47"/>
      <c r="J79" s="47"/>
      <c r="K79" s="47"/>
      <c r="L79" s="47"/>
      <c r="M79" s="47"/>
      <c r="N79" s="47"/>
      <c r="O79" s="47"/>
      <c r="P79" s="48"/>
      <c r="Q79" s="48"/>
      <c r="R79" s="49">
        <f t="shared" ref="R79" si="230">+VLOOKUP(Y78,Y78:AD224,4,0)</f>
        <v>4.295262121555349</v>
      </c>
      <c r="S79" s="50">
        <f t="shared" ref="S79" si="231">+VLOOKUP(Y78,Y78:AD170,5,0)</f>
        <v>4.295262121555349</v>
      </c>
      <c r="T79" s="51">
        <f t="shared" ref="T79" si="232">+IF(ISERR(S79/R79*100),"N/A",ROUND(S79/R79*100,2))</f>
        <v>100</v>
      </c>
      <c r="U79" s="50">
        <f t="shared" ref="U79" si="233">+VLOOKUP(Y78,Y78:AD190,6,0)</f>
        <v>4.295262121555349</v>
      </c>
      <c r="V79" s="51">
        <f t="shared" ref="V79" si="234">+IF(ISERR(U79/S79*100),"N/A",ROUND(U79/S79*100,2))</f>
        <v>100</v>
      </c>
      <c r="W79" s="52">
        <f t="shared" si="3"/>
        <v>100</v>
      </c>
      <c r="Y79"/>
      <c r="Z79"/>
      <c r="AA79" s="189">
        <v>0</v>
      </c>
      <c r="AB79" s="190">
        <v>0</v>
      </c>
      <c r="AC79" s="190">
        <v>0</v>
      </c>
      <c r="AD79" s="190">
        <v>0</v>
      </c>
    </row>
    <row r="80" spans="2:30" ht="23.25" customHeight="1" thickBot="1" x14ac:dyDescent="0.25">
      <c r="B80" s="231" t="s">
        <v>70</v>
      </c>
      <c r="C80" s="232"/>
      <c r="D80" s="232"/>
      <c r="E80" s="108" t="str">
        <f t="shared" ref="E80" si="235">+CONCATENATE($H$26,Y80)</f>
        <v>UR:148</v>
      </c>
      <c r="F80" s="108"/>
      <c r="G80" s="108"/>
      <c r="H80" s="41"/>
      <c r="I80" s="41"/>
      <c r="J80" s="41"/>
      <c r="K80" s="41"/>
      <c r="L80" s="41"/>
      <c r="M80" s="41"/>
      <c r="N80" s="41"/>
      <c r="O80" s="41"/>
      <c r="P80" s="42"/>
      <c r="Q80" s="42"/>
      <c r="R80" s="43">
        <f t="shared" ref="R80" si="236">+VLOOKUP(Y80,Y80:AE311,3,0)</f>
        <v>0</v>
      </c>
      <c r="S80" s="44" t="s">
        <v>11</v>
      </c>
      <c r="T80" s="42"/>
      <c r="U80" s="44">
        <f t="shared" ref="U80" si="237">+U81</f>
        <v>1.3502451983504422</v>
      </c>
      <c r="V80" s="42"/>
      <c r="W80" s="45" t="str">
        <f t="shared" si="3"/>
        <v>N/A</v>
      </c>
      <c r="Y80" t="s">
        <v>2448</v>
      </c>
      <c r="Z80" t="s">
        <v>2449</v>
      </c>
      <c r="AA80" s="189">
        <v>0</v>
      </c>
      <c r="AB80" s="190">
        <v>1.499671612358255</v>
      </c>
      <c r="AC80" s="190">
        <v>1.499671612358255</v>
      </c>
      <c r="AD80" s="190">
        <v>1.3502451983504422</v>
      </c>
    </row>
    <row r="81" spans="2:30" ht="26.25" customHeight="1" x14ac:dyDescent="0.2">
      <c r="B81" s="233" t="s">
        <v>74</v>
      </c>
      <c r="C81" s="234"/>
      <c r="D81" s="234"/>
      <c r="E81" s="109" t="str">
        <f t="shared" ref="E81" si="238">+E80</f>
        <v>UR:148</v>
      </c>
      <c r="F81" s="109"/>
      <c r="G81" s="109"/>
      <c r="H81" s="47"/>
      <c r="I81" s="47"/>
      <c r="J81" s="47"/>
      <c r="K81" s="47"/>
      <c r="L81" s="47"/>
      <c r="M81" s="47"/>
      <c r="N81" s="47"/>
      <c r="O81" s="47"/>
      <c r="P81" s="48"/>
      <c r="Q81" s="48"/>
      <c r="R81" s="49">
        <f t="shared" ref="R81" si="239">+VLOOKUP(Y80,Y80:AD226,4,0)</f>
        <v>1.499671612358255</v>
      </c>
      <c r="S81" s="50">
        <f t="shared" ref="S81" si="240">+VLOOKUP(Y80,Y80:AD172,5,0)</f>
        <v>1.499671612358255</v>
      </c>
      <c r="T81" s="51">
        <f t="shared" ref="T81" si="241">+IF(ISERR(S81/R81*100),"N/A",ROUND(S81/R81*100,2))</f>
        <v>100</v>
      </c>
      <c r="U81" s="50">
        <f t="shared" ref="U81" si="242">+VLOOKUP(Y80,Y80:AD192,6,0)</f>
        <v>1.3502451983504422</v>
      </c>
      <c r="V81" s="51">
        <f t="shared" ref="V81" si="243">+IF(ISERR(U81/S81*100),"N/A",ROUND(U81/S81*100,2))</f>
        <v>90.04</v>
      </c>
      <c r="W81" s="52">
        <f t="shared" si="3"/>
        <v>90.04</v>
      </c>
      <c r="Y81"/>
      <c r="Z81"/>
      <c r="AA81" s="189">
        <v>0</v>
      </c>
      <c r="AB81" s="190">
        <v>0</v>
      </c>
      <c r="AC81" s="190">
        <v>0</v>
      </c>
      <c r="AD81" s="190">
        <v>0</v>
      </c>
    </row>
    <row r="82" spans="2:30" ht="23.25" customHeight="1" thickBot="1" x14ac:dyDescent="0.25">
      <c r="B82" s="231" t="s">
        <v>70</v>
      </c>
      <c r="C82" s="232"/>
      <c r="D82" s="232"/>
      <c r="E82" s="108" t="str">
        <f t="shared" ref="E82" si="244">+CONCATENATE($H$26,Y82)</f>
        <v>UR:149</v>
      </c>
      <c r="F82" s="108"/>
      <c r="G82" s="108"/>
      <c r="H82" s="41"/>
      <c r="I82" s="41"/>
      <c r="J82" s="41"/>
      <c r="K82" s="41"/>
      <c r="L82" s="41"/>
      <c r="M82" s="41"/>
      <c r="N82" s="41"/>
      <c r="O82" s="41"/>
      <c r="P82" s="42"/>
      <c r="Q82" s="42"/>
      <c r="R82" s="43">
        <f t="shared" ref="R82" si="245">+VLOOKUP(Y82,Y82:AE313,3,0)</f>
        <v>0</v>
      </c>
      <c r="S82" s="44" t="s">
        <v>11</v>
      </c>
      <c r="T82" s="42"/>
      <c r="U82" s="44">
        <f t="shared" ref="U82" si="246">+U83</f>
        <v>3.064403831201739</v>
      </c>
      <c r="V82" s="42"/>
      <c r="W82" s="45" t="str">
        <f t="shared" si="3"/>
        <v>N/A</v>
      </c>
      <c r="Y82" t="s">
        <v>2450</v>
      </c>
      <c r="Z82" t="s">
        <v>2451</v>
      </c>
      <c r="AA82" s="189">
        <v>0</v>
      </c>
      <c r="AB82" s="190">
        <v>3.064403831201739</v>
      </c>
      <c r="AC82" s="190">
        <v>3.064403831201739</v>
      </c>
      <c r="AD82" s="190">
        <v>3.064403831201739</v>
      </c>
    </row>
    <row r="83" spans="2:30" ht="26.25" customHeight="1" x14ac:dyDescent="0.2">
      <c r="B83" s="233" t="s">
        <v>74</v>
      </c>
      <c r="C83" s="234"/>
      <c r="D83" s="234"/>
      <c r="E83" s="109" t="str">
        <f t="shared" ref="E83" si="247">+E82</f>
        <v>UR:149</v>
      </c>
      <c r="F83" s="109"/>
      <c r="G83" s="109"/>
      <c r="H83" s="47"/>
      <c r="I83" s="47"/>
      <c r="J83" s="47"/>
      <c r="K83" s="47"/>
      <c r="L83" s="47"/>
      <c r="M83" s="47"/>
      <c r="N83" s="47"/>
      <c r="O83" s="47"/>
      <c r="P83" s="48"/>
      <c r="Q83" s="48"/>
      <c r="R83" s="49">
        <f t="shared" ref="R83" si="248">+VLOOKUP(Y82,Y82:AD228,4,0)</f>
        <v>3.064403831201739</v>
      </c>
      <c r="S83" s="50">
        <f t="shared" ref="S83" si="249">+VLOOKUP(Y82,Y82:AD174,5,0)</f>
        <v>3.064403831201739</v>
      </c>
      <c r="T83" s="51">
        <f t="shared" ref="T83" si="250">+IF(ISERR(S83/R83*100),"N/A",ROUND(S83/R83*100,2))</f>
        <v>100</v>
      </c>
      <c r="U83" s="50">
        <f t="shared" ref="U83" si="251">+VLOOKUP(Y82,Y82:AD194,6,0)</f>
        <v>3.064403831201739</v>
      </c>
      <c r="V83" s="51">
        <f t="shared" ref="V83" si="252">+IF(ISERR(U83/S83*100),"N/A",ROUND(U83/S83*100,2))</f>
        <v>100</v>
      </c>
      <c r="W83" s="52">
        <f t="shared" si="3"/>
        <v>100</v>
      </c>
      <c r="Y83"/>
      <c r="Z83"/>
      <c r="AA83" s="189">
        <v>0</v>
      </c>
      <c r="AB83" s="190">
        <v>0</v>
      </c>
      <c r="AC83" s="190">
        <v>0</v>
      </c>
      <c r="AD83" s="190">
        <v>0</v>
      </c>
    </row>
    <row r="84" spans="2:30" ht="23.25" customHeight="1" thickBot="1" x14ac:dyDescent="0.25">
      <c r="B84" s="231" t="s">
        <v>70</v>
      </c>
      <c r="C84" s="232"/>
      <c r="D84" s="232"/>
      <c r="E84" s="108" t="str">
        <f t="shared" ref="E84" si="253">+CONCATENATE($H$26,Y84)</f>
        <v>UR:150</v>
      </c>
      <c r="F84" s="108"/>
      <c r="G84" s="108"/>
      <c r="H84" s="41"/>
      <c r="I84" s="41"/>
      <c r="J84" s="41"/>
      <c r="K84" s="41"/>
      <c r="L84" s="41"/>
      <c r="M84" s="41"/>
      <c r="N84" s="41"/>
      <c r="O84" s="41"/>
      <c r="P84" s="42"/>
      <c r="Q84" s="42"/>
      <c r="R84" s="43">
        <f t="shared" ref="R84" si="254">+VLOOKUP(Y84,Y84:AE315,3,0)</f>
        <v>0</v>
      </c>
      <c r="S84" s="44" t="s">
        <v>11</v>
      </c>
      <c r="T84" s="42"/>
      <c r="U84" s="44">
        <f t="shared" ref="U84" si="255">+U85</f>
        <v>20.78809709570838</v>
      </c>
      <c r="V84" s="42"/>
      <c r="W84" s="45" t="str">
        <f t="shared" si="3"/>
        <v>N/A</v>
      </c>
      <c r="Y84" t="s">
        <v>2324</v>
      </c>
      <c r="Z84" t="s">
        <v>2452</v>
      </c>
      <c r="AA84" s="189">
        <v>0</v>
      </c>
      <c r="AB84" s="190">
        <v>20.78809709570838</v>
      </c>
      <c r="AC84" s="190">
        <v>20.78809709570838</v>
      </c>
      <c r="AD84" s="190">
        <v>20.78809709570838</v>
      </c>
    </row>
    <row r="85" spans="2:30" ht="26.25" customHeight="1" x14ac:dyDescent="0.2">
      <c r="B85" s="233" t="s">
        <v>74</v>
      </c>
      <c r="C85" s="234"/>
      <c r="D85" s="234"/>
      <c r="E85" s="109" t="str">
        <f t="shared" ref="E85" si="256">+E84</f>
        <v>UR:150</v>
      </c>
      <c r="F85" s="109"/>
      <c r="G85" s="109"/>
      <c r="H85" s="47"/>
      <c r="I85" s="47"/>
      <c r="J85" s="47"/>
      <c r="K85" s="47"/>
      <c r="L85" s="47"/>
      <c r="M85" s="47"/>
      <c r="N85" s="47"/>
      <c r="O85" s="47"/>
      <c r="P85" s="48"/>
      <c r="Q85" s="48"/>
      <c r="R85" s="49">
        <f t="shared" ref="R85" si="257">+VLOOKUP(Y84,Y84:AD230,4,0)</f>
        <v>20.78809709570838</v>
      </c>
      <c r="S85" s="50">
        <f t="shared" ref="S85" si="258">+VLOOKUP(Y84,Y84:AD176,5,0)</f>
        <v>20.78809709570838</v>
      </c>
      <c r="T85" s="51">
        <f t="shared" ref="T85" si="259">+IF(ISERR(S85/R85*100),"N/A",ROUND(S85/R85*100,2))</f>
        <v>100</v>
      </c>
      <c r="U85" s="50">
        <f t="shared" ref="U85" si="260">+VLOOKUP(Y84,Y84:AD196,6,0)</f>
        <v>20.78809709570838</v>
      </c>
      <c r="V85" s="51">
        <f t="shared" ref="V85" si="261">+IF(ISERR(U85/S85*100),"N/A",ROUND(U85/S85*100,2))</f>
        <v>100</v>
      </c>
      <c r="W85" s="52">
        <f t="shared" si="3"/>
        <v>100</v>
      </c>
      <c r="Y85"/>
      <c r="Z85"/>
      <c r="AA85" s="189">
        <v>0</v>
      </c>
      <c r="AB85" s="190">
        <v>0</v>
      </c>
      <c r="AC85" s="190">
        <v>0</v>
      </c>
      <c r="AD85" s="190">
        <v>0</v>
      </c>
    </row>
    <row r="86" spans="2:30" ht="23.25" customHeight="1" thickBot="1" x14ac:dyDescent="0.25">
      <c r="B86" s="231" t="s">
        <v>70</v>
      </c>
      <c r="C86" s="232"/>
      <c r="D86" s="232"/>
      <c r="E86" s="108" t="str">
        <f t="shared" ref="E86:E92" si="262">+CONCATENATE($H$26,Y86)</f>
        <v>UR:151</v>
      </c>
      <c r="F86" s="108"/>
      <c r="G86" s="108"/>
      <c r="H86" s="41"/>
      <c r="I86" s="41"/>
      <c r="J86" s="41"/>
      <c r="K86" s="41"/>
      <c r="L86" s="41"/>
      <c r="M86" s="41"/>
      <c r="N86" s="41"/>
      <c r="O86" s="41"/>
      <c r="P86" s="42"/>
      <c r="Q86" s="42"/>
      <c r="R86" s="43">
        <f t="shared" ref="R86" si="263">+VLOOKUP(Y86,Y86:AE317,3,0)</f>
        <v>0</v>
      </c>
      <c r="S86" s="44" t="s">
        <v>11</v>
      </c>
      <c r="T86" s="42"/>
      <c r="U86" s="44">
        <f t="shared" ref="U86" si="264">+U87</f>
        <v>3.6305819288500891</v>
      </c>
      <c r="V86" s="42"/>
      <c r="W86" s="45" t="str">
        <f t="shared" si="3"/>
        <v>N/A</v>
      </c>
      <c r="Y86" t="s">
        <v>2322</v>
      </c>
      <c r="Z86" t="s">
        <v>2453</v>
      </c>
      <c r="AA86" s="189">
        <v>0</v>
      </c>
      <c r="AB86" s="190">
        <v>4.1151401648995414</v>
      </c>
      <c r="AC86" s="190">
        <v>4.1151401648995414</v>
      </c>
      <c r="AD86" s="190">
        <v>3.6305819288500891</v>
      </c>
    </row>
    <row r="87" spans="2:30" ht="26.25" customHeight="1" x14ac:dyDescent="0.2">
      <c r="B87" s="233" t="s">
        <v>74</v>
      </c>
      <c r="C87" s="234"/>
      <c r="D87" s="234"/>
      <c r="E87" s="109" t="str">
        <f t="shared" ref="E87:E93" si="265">+E86</f>
        <v>UR:151</v>
      </c>
      <c r="F87" s="109"/>
      <c r="G87" s="109"/>
      <c r="H87" s="47"/>
      <c r="I87" s="47"/>
      <c r="J87" s="47"/>
      <c r="K87" s="47"/>
      <c r="L87" s="47"/>
      <c r="M87" s="47"/>
      <c r="N87" s="47"/>
      <c r="O87" s="47"/>
      <c r="P87" s="48"/>
      <c r="Q87" s="48"/>
      <c r="R87" s="49">
        <f t="shared" ref="R87" si="266">+VLOOKUP(Y86,Y86:AD232,4,0)</f>
        <v>4.1151401648995414</v>
      </c>
      <c r="S87" s="50">
        <f t="shared" ref="S87" si="267">+VLOOKUP(Y86,Y86:AD178,5,0)</f>
        <v>4.1151401648995414</v>
      </c>
      <c r="T87" s="51">
        <f t="shared" ref="T87" si="268">+IF(ISERR(S87/R87*100),"N/A",ROUND(S87/R87*100,2))</f>
        <v>100</v>
      </c>
      <c r="U87" s="50">
        <f t="shared" ref="U87" si="269">+VLOOKUP(Y86,Y86:AD198,6,0)</f>
        <v>3.6305819288500891</v>
      </c>
      <c r="V87" s="51">
        <f t="shared" ref="V87" si="270">+IF(ISERR(U87/S87*100),"N/A",ROUND(U87/S87*100,2))</f>
        <v>88.22</v>
      </c>
      <c r="W87" s="52">
        <f t="shared" si="3"/>
        <v>88.22</v>
      </c>
      <c r="Y87"/>
      <c r="Z87"/>
      <c r="AA87" s="189">
        <v>0</v>
      </c>
      <c r="AB87" s="190">
        <v>0</v>
      </c>
      <c r="AC87" s="190">
        <v>0</v>
      </c>
      <c r="AD87" s="190">
        <v>0</v>
      </c>
    </row>
    <row r="88" spans="2:30" ht="23.25" customHeight="1" thickBot="1" x14ac:dyDescent="0.25">
      <c r="B88" s="231" t="s">
        <v>70</v>
      </c>
      <c r="C88" s="232"/>
      <c r="D88" s="232"/>
      <c r="E88" s="108" t="str">
        <f t="shared" ref="E88" si="271">+CONCATENATE($H$26,Y88)</f>
        <v>UR:152</v>
      </c>
      <c r="F88" s="108"/>
      <c r="G88" s="108"/>
      <c r="H88" s="41"/>
      <c r="I88" s="41"/>
      <c r="J88" s="41"/>
      <c r="K88" s="41"/>
      <c r="L88" s="41"/>
      <c r="M88" s="41"/>
      <c r="N88" s="41"/>
      <c r="O88" s="41"/>
      <c r="P88" s="42"/>
      <c r="Q88" s="42"/>
      <c r="R88" s="43">
        <f t="shared" ref="R88" si="272">+VLOOKUP(Y88,Y88:AE319,3,0)</f>
        <v>0</v>
      </c>
      <c r="S88" s="44" t="s">
        <v>11</v>
      </c>
      <c r="T88" s="42"/>
      <c r="U88" s="44">
        <f t="shared" ref="U88" si="273">+U89</f>
        <v>4.194788556604621</v>
      </c>
      <c r="V88" s="42"/>
      <c r="W88" s="45" t="str">
        <f t="shared" si="3"/>
        <v>N/A</v>
      </c>
      <c r="Y88" t="s">
        <v>2454</v>
      </c>
      <c r="Z88" t="s">
        <v>2455</v>
      </c>
      <c r="AA88" s="189">
        <v>0</v>
      </c>
      <c r="AB88" s="190">
        <v>4.1957965514374207</v>
      </c>
      <c r="AC88" s="190">
        <v>4.1957965514374207</v>
      </c>
      <c r="AD88" s="190">
        <v>4.194788556604621</v>
      </c>
    </row>
    <row r="89" spans="2:30" ht="26.25" customHeight="1" x14ac:dyDescent="0.2">
      <c r="B89" s="233" t="s">
        <v>74</v>
      </c>
      <c r="C89" s="234"/>
      <c r="D89" s="234"/>
      <c r="E89" s="109" t="str">
        <f t="shared" ref="E89" si="274">+E88</f>
        <v>UR:152</v>
      </c>
      <c r="F89" s="109"/>
      <c r="G89" s="109"/>
      <c r="H89" s="47"/>
      <c r="I89" s="47"/>
      <c r="J89" s="47"/>
      <c r="K89" s="47"/>
      <c r="L89" s="47"/>
      <c r="M89" s="47"/>
      <c r="N89" s="47"/>
      <c r="O89" s="47"/>
      <c r="P89" s="48"/>
      <c r="Q89" s="48"/>
      <c r="R89" s="49">
        <f t="shared" ref="R89" si="275">+VLOOKUP(Y88,Y88:AD234,4,0)</f>
        <v>4.1957965514374207</v>
      </c>
      <c r="S89" s="50">
        <f t="shared" ref="S89" si="276">+VLOOKUP(Y88,Y88:AD180,5,0)</f>
        <v>4.1957965514374207</v>
      </c>
      <c r="T89" s="51">
        <f t="shared" ref="T89" si="277">+IF(ISERR(S89/R89*100),"N/A",ROUND(S89/R89*100,2))</f>
        <v>100</v>
      </c>
      <c r="U89" s="50">
        <f t="shared" ref="U89" si="278">+VLOOKUP(Y88,Y88:AD200,6,0)</f>
        <v>4.194788556604621</v>
      </c>
      <c r="V89" s="51">
        <f t="shared" ref="V89" si="279">+IF(ISERR(U89/S89*100),"N/A",ROUND(U89/S89*100,2))</f>
        <v>99.98</v>
      </c>
      <c r="W89" s="52">
        <f t="shared" si="3"/>
        <v>99.98</v>
      </c>
      <c r="Y89"/>
      <c r="Z89"/>
      <c r="AA89" s="189">
        <v>0</v>
      </c>
      <c r="AB89" s="190">
        <v>0</v>
      </c>
      <c r="AC89" s="190">
        <v>0</v>
      </c>
      <c r="AD89" s="190">
        <v>0</v>
      </c>
    </row>
    <row r="90" spans="2:30" ht="23.25" customHeight="1" thickBot="1" x14ac:dyDescent="0.25">
      <c r="B90" s="231" t="s">
        <v>70</v>
      </c>
      <c r="C90" s="232"/>
      <c r="D90" s="232"/>
      <c r="E90" s="108" t="str">
        <f t="shared" si="262"/>
        <v>UR:210</v>
      </c>
      <c r="F90" s="108"/>
      <c r="G90" s="108"/>
      <c r="H90" s="41"/>
      <c r="I90" s="41"/>
      <c r="J90" s="41"/>
      <c r="K90" s="41"/>
      <c r="L90" s="41"/>
      <c r="M90" s="41"/>
      <c r="N90" s="41"/>
      <c r="O90" s="41"/>
      <c r="P90" s="42"/>
      <c r="Q90" s="42"/>
      <c r="R90" s="43">
        <f t="shared" ref="R90" si="280">+VLOOKUP(Y90,Y90:AE321,3,0)</f>
        <v>160.03653191804881</v>
      </c>
      <c r="S90" s="44" t="s">
        <v>11</v>
      </c>
      <c r="T90" s="42"/>
      <c r="U90" s="44">
        <f t="shared" ref="U90" si="281">+U91</f>
        <v>0</v>
      </c>
      <c r="V90" s="42"/>
      <c r="W90" s="45">
        <f t="shared" si="3"/>
        <v>0</v>
      </c>
      <c r="Y90" t="s">
        <v>1724</v>
      </c>
      <c r="Z90" t="s">
        <v>2456</v>
      </c>
      <c r="AA90" s="189">
        <v>160.03653191804881</v>
      </c>
      <c r="AB90" s="190">
        <v>0</v>
      </c>
      <c r="AC90" s="190">
        <v>0</v>
      </c>
      <c r="AD90" s="190">
        <v>0</v>
      </c>
    </row>
    <row r="91" spans="2:30" ht="26.25" customHeight="1" x14ac:dyDescent="0.2">
      <c r="B91" s="233" t="s">
        <v>74</v>
      </c>
      <c r="C91" s="234"/>
      <c r="D91" s="234"/>
      <c r="E91" s="109" t="str">
        <f t="shared" si="265"/>
        <v>UR:210</v>
      </c>
      <c r="F91" s="109"/>
      <c r="G91" s="109"/>
      <c r="H91" s="47"/>
      <c r="I91" s="47"/>
      <c r="J91" s="47"/>
      <c r="K91" s="47"/>
      <c r="L91" s="47"/>
      <c r="M91" s="47"/>
      <c r="N91" s="47"/>
      <c r="O91" s="47"/>
      <c r="P91" s="48"/>
      <c r="Q91" s="48"/>
      <c r="R91" s="49">
        <f t="shared" ref="R91" si="282">+VLOOKUP(Y90,Y90:AD236,4,0)</f>
        <v>0</v>
      </c>
      <c r="S91" s="50">
        <f t="shared" ref="S91" si="283">+VLOOKUP(Y90,Y90:AD182,5,0)</f>
        <v>0</v>
      </c>
      <c r="T91" s="51" t="str">
        <f t="shared" ref="T91" si="284">+IF(ISERR(S91/R91*100),"N/A",ROUND(S91/R91*100,2))</f>
        <v>N/A</v>
      </c>
      <c r="U91" s="50">
        <f t="shared" ref="U91" si="285">+VLOOKUP(Y90,Y90:AD202,6,0)</f>
        <v>0</v>
      </c>
      <c r="V91" s="51" t="str">
        <f t="shared" ref="V91" si="286">+IF(ISERR(U91/S91*100),"N/A",ROUND(U91/S91*100,2))</f>
        <v>N/A</v>
      </c>
      <c r="W91" s="52" t="str">
        <f t="shared" si="3"/>
        <v>N/A</v>
      </c>
      <c r="Y91"/>
      <c r="Z91"/>
      <c r="AA91" s="189">
        <v>0</v>
      </c>
      <c r="AB91" s="190">
        <v>0</v>
      </c>
      <c r="AC91" s="190">
        <v>0</v>
      </c>
      <c r="AD91" s="190">
        <v>0</v>
      </c>
    </row>
    <row r="92" spans="2:30" ht="23.25" customHeight="1" thickBot="1" x14ac:dyDescent="0.25">
      <c r="B92" s="231" t="s">
        <v>70</v>
      </c>
      <c r="C92" s="232"/>
      <c r="D92" s="232"/>
      <c r="E92" s="108" t="str">
        <f t="shared" si="262"/>
        <v>UR:L00</v>
      </c>
      <c r="F92" s="108"/>
      <c r="G92" s="108"/>
      <c r="H92" s="41"/>
      <c r="I92" s="41"/>
      <c r="J92" s="41"/>
      <c r="K92" s="41"/>
      <c r="L92" s="41"/>
      <c r="M92" s="41"/>
      <c r="N92" s="41"/>
      <c r="O92" s="41"/>
      <c r="P92" s="42"/>
      <c r="Q92" s="42"/>
      <c r="R92" s="43">
        <f t="shared" ref="R92" si="287">+VLOOKUP(Y92,Y92:AE323,3,0)</f>
        <v>553.93597426296287</v>
      </c>
      <c r="S92" s="44" t="s">
        <v>11</v>
      </c>
      <c r="T92" s="42"/>
      <c r="U92" s="44">
        <f t="shared" ref="U92" si="288">+U93</f>
        <v>523.73019409259234</v>
      </c>
      <c r="V92" s="42"/>
      <c r="W92" s="45">
        <f t="shared" ref="W92:W93" si="289">+IF(ISERR(U92/R92*100),"N/A",ROUND(U92/R92*100,2))</f>
        <v>94.55</v>
      </c>
      <c r="Y92" t="s">
        <v>580</v>
      </c>
      <c r="Z92" t="s">
        <v>2457</v>
      </c>
      <c r="AA92" s="189">
        <v>553.93597426296287</v>
      </c>
      <c r="AB92" s="190">
        <v>523.73019409259234</v>
      </c>
      <c r="AC92" s="190">
        <v>523.73019409259234</v>
      </c>
      <c r="AD92" s="190">
        <v>523.73019409259234</v>
      </c>
    </row>
    <row r="93" spans="2:30" ht="26.25" customHeight="1" thickBot="1" x14ac:dyDescent="0.25">
      <c r="B93" s="233" t="s">
        <v>74</v>
      </c>
      <c r="C93" s="234"/>
      <c r="D93" s="234"/>
      <c r="E93" s="109" t="str">
        <f t="shared" si="265"/>
        <v>UR:L00</v>
      </c>
      <c r="F93" s="109"/>
      <c r="G93" s="109"/>
      <c r="H93" s="47"/>
      <c r="I93" s="47"/>
      <c r="J93" s="47"/>
      <c r="K93" s="47"/>
      <c r="L93" s="47"/>
      <c r="M93" s="47"/>
      <c r="N93" s="47"/>
      <c r="O93" s="47"/>
      <c r="P93" s="48"/>
      <c r="Q93" s="48"/>
      <c r="R93" s="49">
        <f t="shared" ref="R93" si="290">+VLOOKUP(Y92,Y92:AD238,4,0)</f>
        <v>523.73019409259234</v>
      </c>
      <c r="S93" s="50">
        <f t="shared" ref="S93" si="291">+VLOOKUP(Y92,Y92:AD184,5,0)</f>
        <v>523.73019409259234</v>
      </c>
      <c r="T93" s="51">
        <f t="shared" ref="T93" si="292">+IF(ISERR(S93/R93*100),"N/A",ROUND(S93/R93*100,2))</f>
        <v>100</v>
      </c>
      <c r="U93" s="50">
        <f t="shared" ref="U93" si="293">+VLOOKUP(Y92,Y92:AD204,6,0)</f>
        <v>523.73019409259234</v>
      </c>
      <c r="V93" s="51">
        <f t="shared" ref="V93" si="294">+IF(ISERR(U93/S93*100),"N/A",ROUND(U93/S93*100,2))</f>
        <v>100</v>
      </c>
      <c r="W93" s="52">
        <f t="shared" si="289"/>
        <v>100</v>
      </c>
      <c r="Y93"/>
      <c r="Z93"/>
      <c r="AA93" s="189">
        <v>0</v>
      </c>
      <c r="AB93" s="190">
        <v>0</v>
      </c>
      <c r="AC93" s="190">
        <v>0</v>
      </c>
      <c r="AD93" s="190">
        <v>0</v>
      </c>
    </row>
    <row r="94" spans="2:30" ht="22.5" customHeight="1" thickTop="1" thickBot="1" x14ac:dyDescent="0.25">
      <c r="B94" s="11" t="s">
        <v>80</v>
      </c>
      <c r="C94" s="12"/>
      <c r="D94" s="12"/>
      <c r="E94" s="12"/>
      <c r="F94" s="12"/>
      <c r="G94" s="12"/>
      <c r="H94" s="13"/>
      <c r="I94" s="13"/>
      <c r="J94" s="13"/>
      <c r="K94" s="13"/>
      <c r="L94" s="13"/>
      <c r="M94" s="13"/>
      <c r="N94" s="13"/>
      <c r="O94" s="13"/>
      <c r="P94" s="13"/>
      <c r="Q94" s="13"/>
      <c r="R94" s="13"/>
      <c r="S94" s="13"/>
      <c r="T94" s="13"/>
      <c r="U94" s="13"/>
      <c r="V94" s="13"/>
      <c r="W94" s="14"/>
    </row>
    <row r="95" spans="2:30" ht="37.5" customHeight="1" thickTop="1" x14ac:dyDescent="0.2">
      <c r="B95" s="213" t="s">
        <v>1720</v>
      </c>
      <c r="C95" s="214"/>
      <c r="D95" s="214"/>
      <c r="E95" s="214"/>
      <c r="F95" s="214"/>
      <c r="G95" s="214"/>
      <c r="H95" s="214"/>
      <c r="I95" s="214"/>
      <c r="J95" s="214"/>
      <c r="K95" s="214"/>
      <c r="L95" s="214"/>
      <c r="M95" s="214"/>
      <c r="N95" s="214"/>
      <c r="O95" s="214"/>
      <c r="P95" s="214"/>
      <c r="Q95" s="214"/>
      <c r="R95" s="214"/>
      <c r="S95" s="214"/>
      <c r="T95" s="214"/>
      <c r="U95" s="214"/>
      <c r="V95" s="214"/>
      <c r="W95" s="215"/>
    </row>
    <row r="96" spans="2:30" ht="47.25" customHeight="1" thickBot="1" x14ac:dyDescent="0.25">
      <c r="B96" s="216"/>
      <c r="C96" s="217"/>
      <c r="D96" s="217"/>
      <c r="E96" s="217"/>
      <c r="F96" s="217"/>
      <c r="G96" s="217"/>
      <c r="H96" s="217"/>
      <c r="I96" s="217"/>
      <c r="J96" s="217"/>
      <c r="K96" s="217"/>
      <c r="L96" s="217"/>
      <c r="M96" s="217"/>
      <c r="N96" s="217"/>
      <c r="O96" s="217"/>
      <c r="P96" s="217"/>
      <c r="Q96" s="217"/>
      <c r="R96" s="217"/>
      <c r="S96" s="217"/>
      <c r="T96" s="217"/>
      <c r="U96" s="217"/>
      <c r="V96" s="217"/>
      <c r="W96" s="218"/>
    </row>
    <row r="97" spans="2:23" ht="37.5" customHeight="1" thickTop="1" x14ac:dyDescent="0.2">
      <c r="B97" s="213" t="s">
        <v>1719</v>
      </c>
      <c r="C97" s="214"/>
      <c r="D97" s="214"/>
      <c r="E97" s="214"/>
      <c r="F97" s="214"/>
      <c r="G97" s="214"/>
      <c r="H97" s="214"/>
      <c r="I97" s="214"/>
      <c r="J97" s="214"/>
      <c r="K97" s="214"/>
      <c r="L97" s="214"/>
      <c r="M97" s="214"/>
      <c r="N97" s="214"/>
      <c r="O97" s="214"/>
      <c r="P97" s="214"/>
      <c r="Q97" s="214"/>
      <c r="R97" s="214"/>
      <c r="S97" s="214"/>
      <c r="T97" s="214"/>
      <c r="U97" s="214"/>
      <c r="V97" s="214"/>
      <c r="W97" s="215"/>
    </row>
    <row r="98" spans="2:23" ht="15" customHeight="1" thickBot="1" x14ac:dyDescent="0.25">
      <c r="B98" s="216"/>
      <c r="C98" s="217"/>
      <c r="D98" s="217"/>
      <c r="E98" s="217"/>
      <c r="F98" s="217"/>
      <c r="G98" s="217"/>
      <c r="H98" s="217"/>
      <c r="I98" s="217"/>
      <c r="J98" s="217"/>
      <c r="K98" s="217"/>
      <c r="L98" s="217"/>
      <c r="M98" s="217"/>
      <c r="N98" s="217"/>
      <c r="O98" s="217"/>
      <c r="P98" s="217"/>
      <c r="Q98" s="217"/>
      <c r="R98" s="217"/>
      <c r="S98" s="217"/>
      <c r="T98" s="217"/>
      <c r="U98" s="217"/>
      <c r="V98" s="217"/>
      <c r="W98" s="218"/>
    </row>
    <row r="99" spans="2:23" ht="37.5" customHeight="1" thickTop="1" x14ac:dyDescent="0.2">
      <c r="B99" s="213" t="s">
        <v>1718</v>
      </c>
      <c r="C99" s="214"/>
      <c r="D99" s="214"/>
      <c r="E99" s="214"/>
      <c r="F99" s="214"/>
      <c r="G99" s="214"/>
      <c r="H99" s="214"/>
      <c r="I99" s="214"/>
      <c r="J99" s="214"/>
      <c r="K99" s="214"/>
      <c r="L99" s="214"/>
      <c r="M99" s="214"/>
      <c r="N99" s="214"/>
      <c r="O99" s="214"/>
      <c r="P99" s="214"/>
      <c r="Q99" s="214"/>
      <c r="R99" s="214"/>
      <c r="S99" s="214"/>
      <c r="T99" s="214"/>
      <c r="U99" s="214"/>
      <c r="V99" s="214"/>
      <c r="W99" s="215"/>
    </row>
    <row r="100" spans="2:23" ht="13.5" thickBot="1" x14ac:dyDescent="0.25">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1"/>
    </row>
  </sheetData>
  <mergeCells count="121">
    <mergeCell ref="B22:L22"/>
    <mergeCell ref="M22:N22"/>
    <mergeCell ref="O22:P22"/>
    <mergeCell ref="Q22:R22"/>
    <mergeCell ref="B24:Q25"/>
    <mergeCell ref="S24:T24"/>
    <mergeCell ref="B97:W98"/>
    <mergeCell ref="B99:W100"/>
    <mergeCell ref="V24:W24"/>
    <mergeCell ref="B26:D26"/>
    <mergeCell ref="B27:D27"/>
    <mergeCell ref="B28:D28"/>
    <mergeCell ref="B29:D29"/>
    <mergeCell ref="B95:W96"/>
    <mergeCell ref="B30:D30"/>
    <mergeCell ref="B31:D31"/>
    <mergeCell ref="B32:D32"/>
    <mergeCell ref="B33:D33"/>
    <mergeCell ref="B34:D34"/>
    <mergeCell ref="B35:D35"/>
    <mergeCell ref="B36:D3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K13:Q13"/>
    <mergeCell ref="S13:W13"/>
    <mergeCell ref="C14:I14"/>
    <mergeCell ref="L14:Q14"/>
    <mergeCell ref="T14:W14"/>
    <mergeCell ref="C15:I15"/>
    <mergeCell ref="L15:Q15"/>
    <mergeCell ref="T15:W15"/>
    <mergeCell ref="C16:W16"/>
    <mergeCell ref="B37:D37"/>
    <mergeCell ref="B38:D38"/>
    <mergeCell ref="B39:D39"/>
    <mergeCell ref="B40:D40"/>
    <mergeCell ref="B41:D4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B47:D47"/>
    <mergeCell ref="B48:D48"/>
    <mergeCell ref="B49:D49"/>
    <mergeCell ref="B50:D50"/>
    <mergeCell ref="B51:D51"/>
    <mergeCell ref="B42:D42"/>
    <mergeCell ref="B43:D43"/>
    <mergeCell ref="B44:D44"/>
    <mergeCell ref="B45:D45"/>
    <mergeCell ref="B46:D46"/>
    <mergeCell ref="B57:D57"/>
    <mergeCell ref="B58:D58"/>
    <mergeCell ref="B59:D59"/>
    <mergeCell ref="B60:D60"/>
    <mergeCell ref="B61:D61"/>
    <mergeCell ref="B52:D52"/>
    <mergeCell ref="B53:D53"/>
    <mergeCell ref="B54:D54"/>
    <mergeCell ref="B55:D55"/>
    <mergeCell ref="B56:D56"/>
    <mergeCell ref="B67:D67"/>
    <mergeCell ref="B68:D68"/>
    <mergeCell ref="B69:D69"/>
    <mergeCell ref="B70:D70"/>
    <mergeCell ref="B71:D71"/>
    <mergeCell ref="B62:D62"/>
    <mergeCell ref="B63:D63"/>
    <mergeCell ref="B64:D64"/>
    <mergeCell ref="B65:D65"/>
    <mergeCell ref="B66:D66"/>
    <mergeCell ref="B77:D77"/>
    <mergeCell ref="B78:D78"/>
    <mergeCell ref="B79:D79"/>
    <mergeCell ref="B80:D80"/>
    <mergeCell ref="B81:D81"/>
    <mergeCell ref="B72:D72"/>
    <mergeCell ref="B73:D73"/>
    <mergeCell ref="B74:D74"/>
    <mergeCell ref="B75:D75"/>
    <mergeCell ref="B76:D76"/>
    <mergeCell ref="B92:D92"/>
    <mergeCell ref="B93:D93"/>
    <mergeCell ref="B87:D87"/>
    <mergeCell ref="B88:D88"/>
    <mergeCell ref="B89:D89"/>
    <mergeCell ref="B90:D90"/>
    <mergeCell ref="B91:D91"/>
    <mergeCell ref="B82:D82"/>
    <mergeCell ref="B83:D83"/>
    <mergeCell ref="B84:D84"/>
    <mergeCell ref="B85:D85"/>
    <mergeCell ref="B86:D8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3" min="1" max="2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X9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16384" width="10" style="1"/>
  </cols>
  <sheetData>
    <row r="1" spans="1:24"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row>
    <row r="2" spans="1:24"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4"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4" ht="54" customHeight="1" thickTop="1" thickBot="1" x14ac:dyDescent="0.25">
      <c r="A4" s="15"/>
      <c r="B4" s="16" t="s">
        <v>3</v>
      </c>
      <c r="C4" s="17" t="s">
        <v>1717</v>
      </c>
      <c r="D4" s="266" t="s">
        <v>1716</v>
      </c>
      <c r="E4" s="266"/>
      <c r="F4" s="266"/>
      <c r="G4" s="266"/>
      <c r="H4" s="267"/>
      <c r="I4" s="18"/>
      <c r="J4" s="268" t="s">
        <v>6</v>
      </c>
      <c r="K4" s="266"/>
      <c r="L4" s="17" t="s">
        <v>1757</v>
      </c>
      <c r="M4" s="269" t="s">
        <v>1756</v>
      </c>
      <c r="N4" s="269"/>
      <c r="O4" s="269"/>
      <c r="P4" s="269"/>
      <c r="Q4" s="270"/>
      <c r="R4" s="19"/>
      <c r="S4" s="271" t="s">
        <v>9</v>
      </c>
      <c r="T4" s="272"/>
      <c r="U4" s="272"/>
      <c r="V4" s="259" t="s">
        <v>1755</v>
      </c>
      <c r="W4" s="260"/>
    </row>
    <row r="5" spans="1:24"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4" ht="30" customHeight="1" thickBot="1" x14ac:dyDescent="0.25">
      <c r="B6" s="20" t="s">
        <v>12</v>
      </c>
      <c r="C6" s="21" t="s">
        <v>1743</v>
      </c>
      <c r="D6" s="255" t="s">
        <v>1754</v>
      </c>
      <c r="E6" s="255"/>
      <c r="F6" s="255"/>
      <c r="G6" s="255"/>
      <c r="H6" s="255"/>
      <c r="I6" s="22"/>
      <c r="J6" s="273" t="s">
        <v>15</v>
      </c>
      <c r="K6" s="273"/>
      <c r="L6" s="273" t="s">
        <v>16</v>
      </c>
      <c r="M6" s="273"/>
      <c r="N6" s="258" t="s">
        <v>11</v>
      </c>
      <c r="O6" s="258"/>
      <c r="P6" s="258"/>
      <c r="Q6" s="258"/>
      <c r="R6" s="258"/>
      <c r="S6" s="258"/>
      <c r="T6" s="258"/>
      <c r="U6" s="258"/>
      <c r="V6" s="258"/>
      <c r="W6" s="258"/>
    </row>
    <row r="7" spans="1:24"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4" ht="30" customHeight="1" thickBot="1" x14ac:dyDescent="0.25">
      <c r="B8" s="23"/>
      <c r="C8" s="21" t="s">
        <v>11</v>
      </c>
      <c r="D8" s="257" t="s">
        <v>11</v>
      </c>
      <c r="E8" s="257"/>
      <c r="F8" s="257"/>
      <c r="G8" s="257"/>
      <c r="H8" s="257"/>
      <c r="I8" s="22"/>
      <c r="J8" s="26" t="s">
        <v>1753</v>
      </c>
      <c r="K8" s="26" t="s">
        <v>1752</v>
      </c>
      <c r="L8" s="26" t="s">
        <v>1753</v>
      </c>
      <c r="M8" s="26" t="s">
        <v>1752</v>
      </c>
      <c r="N8" s="25"/>
      <c r="O8" s="22"/>
      <c r="P8" s="258" t="s">
        <v>11</v>
      </c>
      <c r="Q8" s="258"/>
      <c r="R8" s="258"/>
      <c r="S8" s="258"/>
      <c r="T8" s="258"/>
      <c r="U8" s="258"/>
      <c r="V8" s="258"/>
      <c r="W8" s="258"/>
    </row>
    <row r="9" spans="1:24"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4" ht="174.75" customHeight="1" thickTop="1" thickBot="1" x14ac:dyDescent="0.25">
      <c r="B10" s="27" t="s">
        <v>25</v>
      </c>
      <c r="C10" s="259" t="s">
        <v>1751</v>
      </c>
      <c r="D10" s="259"/>
      <c r="E10" s="259"/>
      <c r="F10" s="259"/>
      <c r="G10" s="259"/>
      <c r="H10" s="259"/>
      <c r="I10" s="259"/>
      <c r="J10" s="259"/>
      <c r="K10" s="259"/>
      <c r="L10" s="259"/>
      <c r="M10" s="259"/>
      <c r="N10" s="259"/>
      <c r="O10" s="259"/>
      <c r="P10" s="259"/>
      <c r="Q10" s="259"/>
      <c r="R10" s="259"/>
      <c r="S10" s="259"/>
      <c r="T10" s="259"/>
      <c r="U10" s="259"/>
      <c r="V10" s="259"/>
      <c r="W10" s="260"/>
    </row>
    <row r="11" spans="1:24" ht="9" customHeight="1" thickTop="1" thickBot="1" x14ac:dyDescent="0.25"/>
    <row r="12" spans="1:24"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4"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4"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1750</v>
      </c>
      <c r="U14" s="256"/>
      <c r="V14" s="256"/>
      <c r="W14" s="256"/>
    </row>
    <row r="15" spans="1:24"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4"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1:24"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1:24"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1:24"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1:24"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row>
    <row r="21" spans="1:24" ht="56.25" customHeight="1" x14ac:dyDescent="0.2">
      <c r="B21" s="235" t="s">
        <v>1749</v>
      </c>
      <c r="C21" s="236"/>
      <c r="D21" s="236"/>
      <c r="E21" s="236"/>
      <c r="F21" s="236"/>
      <c r="G21" s="236"/>
      <c r="H21" s="236"/>
      <c r="I21" s="236"/>
      <c r="J21" s="236"/>
      <c r="K21" s="236"/>
      <c r="L21" s="236"/>
      <c r="M21" s="237" t="s">
        <v>1743</v>
      </c>
      <c r="N21" s="237"/>
      <c r="O21" s="237" t="s">
        <v>52</v>
      </c>
      <c r="P21" s="237"/>
      <c r="Q21" s="238" t="s">
        <v>53</v>
      </c>
      <c r="R21" s="238"/>
      <c r="S21" s="34" t="s">
        <v>1748</v>
      </c>
      <c r="T21" s="34" t="s">
        <v>1748</v>
      </c>
      <c r="U21" s="34" t="s">
        <v>1747</v>
      </c>
      <c r="V21" s="34">
        <f>+IF(ISERR(U21/T21*100),"N/A",ROUND(U21/T21*100,2))</f>
        <v>102.61</v>
      </c>
      <c r="W21" s="35">
        <f>+IF(ISERR(U21/S21*100),"N/A",ROUND(U21/S21*100,2))</f>
        <v>102.61</v>
      </c>
    </row>
    <row r="22" spans="1:24" ht="56.25" customHeight="1" x14ac:dyDescent="0.2">
      <c r="B22" s="235" t="s">
        <v>1746</v>
      </c>
      <c r="C22" s="236"/>
      <c r="D22" s="236"/>
      <c r="E22" s="236"/>
      <c r="F22" s="236"/>
      <c r="G22" s="236"/>
      <c r="H22" s="236"/>
      <c r="I22" s="236"/>
      <c r="J22" s="236"/>
      <c r="K22" s="236"/>
      <c r="L22" s="236"/>
      <c r="M22" s="237" t="s">
        <v>1743</v>
      </c>
      <c r="N22" s="237"/>
      <c r="O22" s="237" t="s">
        <v>52</v>
      </c>
      <c r="P22" s="237"/>
      <c r="Q22" s="238" t="s">
        <v>53</v>
      </c>
      <c r="R22" s="238"/>
      <c r="S22" s="34" t="s">
        <v>1745</v>
      </c>
      <c r="T22" s="34" t="s">
        <v>1745</v>
      </c>
      <c r="U22" s="34" t="s">
        <v>534</v>
      </c>
      <c r="V22" s="34">
        <f>+IF(ISERR(U22/T22*100),"N/A",ROUND(U22/T22*100,2))</f>
        <v>86.21</v>
      </c>
      <c r="W22" s="35">
        <f>+IF(ISERR(U22/S22*100),"N/A",ROUND(U22/S22*100,2))</f>
        <v>86.21</v>
      </c>
    </row>
    <row r="23" spans="1:24" ht="56.25" customHeight="1" thickBot="1" x14ac:dyDescent="0.25">
      <c r="B23" s="235" t="s">
        <v>1744</v>
      </c>
      <c r="C23" s="236"/>
      <c r="D23" s="236"/>
      <c r="E23" s="236"/>
      <c r="F23" s="236"/>
      <c r="G23" s="236"/>
      <c r="H23" s="236"/>
      <c r="I23" s="236"/>
      <c r="J23" s="236"/>
      <c r="K23" s="236"/>
      <c r="L23" s="236"/>
      <c r="M23" s="237" t="s">
        <v>1743</v>
      </c>
      <c r="N23" s="237"/>
      <c r="O23" s="237" t="s">
        <v>52</v>
      </c>
      <c r="P23" s="237"/>
      <c r="Q23" s="238" t="s">
        <v>53</v>
      </c>
      <c r="R23" s="238"/>
      <c r="S23" s="34" t="s">
        <v>534</v>
      </c>
      <c r="T23" s="34" t="s">
        <v>534</v>
      </c>
      <c r="U23" s="34" t="s">
        <v>1742</v>
      </c>
      <c r="V23" s="34">
        <f>+IF(ISERR(U23/T23*100),"N/A",ROUND(U23/T23*100,2))</f>
        <v>110.8</v>
      </c>
      <c r="W23" s="35">
        <f>+IF(ISERR(U23/S23*100),"N/A",ROUND(U23/S23*100,2))</f>
        <v>110.8</v>
      </c>
    </row>
    <row r="24" spans="1:24"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1:24"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1:24"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row>
    <row r="27" spans="1:24" ht="23.25" customHeight="1" thickBot="1" x14ac:dyDescent="0.25">
      <c r="A27" s="1" t="s">
        <v>2469</v>
      </c>
      <c r="B27" s="231" t="s">
        <v>70</v>
      </c>
      <c r="C27" s="232"/>
      <c r="D27" s="232"/>
      <c r="E27" s="108" t="s">
        <v>2470</v>
      </c>
      <c r="F27" s="108"/>
      <c r="G27" s="108"/>
      <c r="H27" s="41"/>
      <c r="I27" s="41"/>
      <c r="J27" s="41"/>
      <c r="K27" s="41"/>
      <c r="L27" s="41"/>
      <c r="M27" s="41"/>
      <c r="N27" s="41"/>
      <c r="O27" s="41"/>
      <c r="P27" s="42"/>
      <c r="Q27" s="42"/>
      <c r="R27" s="43">
        <v>0</v>
      </c>
      <c r="S27" s="44" t="s">
        <v>11</v>
      </c>
      <c r="T27" s="42"/>
      <c r="U27" s="44">
        <v>1.63375</v>
      </c>
      <c r="V27" s="42"/>
      <c r="W27" s="45" t="str">
        <f>+IF(ISERR(U27/R27*100),"N/A",ROUND(U27/R27*100,2))</f>
        <v>N/A</v>
      </c>
    </row>
    <row r="28" spans="1:24" ht="26.25" customHeight="1" x14ac:dyDescent="0.2">
      <c r="B28" s="233" t="s">
        <v>74</v>
      </c>
      <c r="C28" s="234"/>
      <c r="D28" s="234"/>
      <c r="E28" s="109" t="s">
        <v>2470</v>
      </c>
      <c r="F28" s="109"/>
      <c r="G28" s="109"/>
      <c r="H28" s="47"/>
      <c r="I28" s="47"/>
      <c r="J28" s="47"/>
      <c r="K28" s="47"/>
      <c r="L28" s="47"/>
      <c r="M28" s="47"/>
      <c r="N28" s="47"/>
      <c r="O28" s="47"/>
      <c r="P28" s="48"/>
      <c r="Q28" s="48"/>
      <c r="R28" s="49">
        <v>1.63375</v>
      </c>
      <c r="S28" s="50">
        <v>1.63375</v>
      </c>
      <c r="T28" s="51">
        <f>+IF(ISERR(S28/R28*100),"N/A",ROUND(S28/R28*100,2))</f>
        <v>100</v>
      </c>
      <c r="U28" s="50">
        <v>1.63375</v>
      </c>
      <c r="V28" s="51">
        <f>+IF(ISERR(U28/S28*100),"N/A",ROUND(U28/S28*100,2))</f>
        <v>100</v>
      </c>
      <c r="W28" s="52">
        <f>+IF(ISERR(U28/R28*100),"N/A",ROUND(U28/R28*100,2))</f>
        <v>100</v>
      </c>
    </row>
    <row r="29" spans="1:24" ht="23.25" customHeight="1" thickBot="1" x14ac:dyDescent="0.25">
      <c r="A29" s="1" t="s">
        <v>2469</v>
      </c>
      <c r="B29" s="231" t="s">
        <v>70</v>
      </c>
      <c r="C29" s="232"/>
      <c r="D29" s="232"/>
      <c r="E29" s="108" t="s">
        <v>1868</v>
      </c>
      <c r="F29" s="108"/>
      <c r="G29" s="108"/>
      <c r="H29" s="41"/>
      <c r="I29" s="41"/>
      <c r="J29" s="41"/>
      <c r="K29" s="41"/>
      <c r="L29" s="41"/>
      <c r="M29" s="41"/>
      <c r="N29" s="41"/>
      <c r="O29" s="41"/>
      <c r="P29" s="42"/>
      <c r="Q29" s="42"/>
      <c r="R29" s="43">
        <v>0</v>
      </c>
      <c r="S29" s="44" t="s">
        <v>11</v>
      </c>
      <c r="T29" s="42"/>
      <c r="U29" s="44">
        <v>1.410097813355</v>
      </c>
      <c r="V29" s="42"/>
      <c r="W29" s="45" t="str">
        <f t="shared" ref="W29:W90" si="0">+IF(ISERR(U29/R29*100),"N/A",ROUND(U29/R29*100,2))</f>
        <v>N/A</v>
      </c>
    </row>
    <row r="30" spans="1:24" ht="26.25" customHeight="1" x14ac:dyDescent="0.2">
      <c r="B30" s="233" t="s">
        <v>74</v>
      </c>
      <c r="C30" s="234"/>
      <c r="D30" s="234"/>
      <c r="E30" s="109" t="s">
        <v>1868</v>
      </c>
      <c r="F30" s="109"/>
      <c r="G30" s="109"/>
      <c r="H30" s="47"/>
      <c r="I30" s="47"/>
      <c r="J30" s="47"/>
      <c r="K30" s="47"/>
      <c r="L30" s="47"/>
      <c r="M30" s="47"/>
      <c r="N30" s="47"/>
      <c r="O30" s="47"/>
      <c r="P30" s="48"/>
      <c r="Q30" s="48"/>
      <c r="R30" s="49">
        <v>1.410097813355</v>
      </c>
      <c r="S30" s="50">
        <v>1.410097813355</v>
      </c>
      <c r="T30" s="51">
        <f t="shared" ref="T30" si="1">+IF(ISERR(S30/R30*100),"N/A",ROUND(S30/R30*100,2))</f>
        <v>100</v>
      </c>
      <c r="U30" s="50">
        <v>1.410097813355</v>
      </c>
      <c r="V30" s="51">
        <f t="shared" ref="V30" si="2">+IF(ISERR(U30/S30*100),"N/A",ROUND(U30/S30*100,2))</f>
        <v>100</v>
      </c>
      <c r="W30" s="52">
        <f t="shared" si="0"/>
        <v>100</v>
      </c>
    </row>
    <row r="31" spans="1:24" ht="23.25" customHeight="1" thickBot="1" x14ac:dyDescent="0.25">
      <c r="A31" s="1" t="s">
        <v>2469</v>
      </c>
      <c r="B31" s="231" t="s">
        <v>70</v>
      </c>
      <c r="C31" s="232"/>
      <c r="D31" s="232"/>
      <c r="E31" s="108" t="s">
        <v>2459</v>
      </c>
      <c r="F31" s="108"/>
      <c r="G31" s="108"/>
      <c r="H31" s="41"/>
      <c r="I31" s="41"/>
      <c r="J31" s="41"/>
      <c r="K31" s="41"/>
      <c r="L31" s="41"/>
      <c r="M31" s="41"/>
      <c r="N31" s="41"/>
      <c r="O31" s="41"/>
      <c r="P31" s="42"/>
      <c r="Q31" s="42"/>
      <c r="R31" s="43">
        <v>0</v>
      </c>
      <c r="S31" s="44" t="s">
        <v>11</v>
      </c>
      <c r="T31" s="42"/>
      <c r="U31" s="44">
        <v>1.63375</v>
      </c>
      <c r="V31" s="42"/>
      <c r="W31" s="45" t="str">
        <f t="shared" si="0"/>
        <v>N/A</v>
      </c>
    </row>
    <row r="32" spans="1:24" ht="26.25" customHeight="1" x14ac:dyDescent="0.2">
      <c r="B32" s="233" t="s">
        <v>74</v>
      </c>
      <c r="C32" s="234"/>
      <c r="D32" s="234"/>
      <c r="E32" s="109" t="s">
        <v>2459</v>
      </c>
      <c r="F32" s="109"/>
      <c r="G32" s="109"/>
      <c r="H32" s="47"/>
      <c r="I32" s="47"/>
      <c r="J32" s="47"/>
      <c r="K32" s="47"/>
      <c r="L32" s="47"/>
      <c r="M32" s="47"/>
      <c r="N32" s="47"/>
      <c r="O32" s="47"/>
      <c r="P32" s="48"/>
      <c r="Q32" s="48"/>
      <c r="R32" s="49">
        <v>1.63375</v>
      </c>
      <c r="S32" s="50">
        <v>1.63375</v>
      </c>
      <c r="T32" s="51">
        <f t="shared" ref="T32" si="3">+IF(ISERR(S32/R32*100),"N/A",ROUND(S32/R32*100,2))</f>
        <v>100</v>
      </c>
      <c r="U32" s="50">
        <v>1.63375</v>
      </c>
      <c r="V32" s="51">
        <f t="shared" ref="V32" si="4">+IF(ISERR(U32/S32*100),"N/A",ROUND(U32/S32*100,2))</f>
        <v>100</v>
      </c>
      <c r="W32" s="52">
        <f t="shared" si="0"/>
        <v>100</v>
      </c>
    </row>
    <row r="33" spans="1:23" ht="23.25" customHeight="1" thickBot="1" x14ac:dyDescent="0.25">
      <c r="A33" s="1" t="s">
        <v>2469</v>
      </c>
      <c r="B33" s="231" t="s">
        <v>70</v>
      </c>
      <c r="C33" s="232"/>
      <c r="D33" s="232"/>
      <c r="E33" s="108" t="s">
        <v>2471</v>
      </c>
      <c r="F33" s="108"/>
      <c r="G33" s="108"/>
      <c r="H33" s="41"/>
      <c r="I33" s="41"/>
      <c r="J33" s="41"/>
      <c r="K33" s="41"/>
      <c r="L33" s="41"/>
      <c r="M33" s="41"/>
      <c r="N33" s="41"/>
      <c r="O33" s="41"/>
      <c r="P33" s="42"/>
      <c r="Q33" s="42"/>
      <c r="R33" s="43">
        <v>0</v>
      </c>
      <c r="S33" s="44" t="s">
        <v>11</v>
      </c>
      <c r="T33" s="42"/>
      <c r="U33" s="44">
        <v>1.2932699649999999</v>
      </c>
      <c r="V33" s="42"/>
      <c r="W33" s="45" t="str">
        <f t="shared" si="0"/>
        <v>N/A</v>
      </c>
    </row>
    <row r="34" spans="1:23" ht="26.25" customHeight="1" x14ac:dyDescent="0.2">
      <c r="B34" s="233" t="s">
        <v>74</v>
      </c>
      <c r="C34" s="234"/>
      <c r="D34" s="234"/>
      <c r="E34" s="109" t="s">
        <v>2471</v>
      </c>
      <c r="F34" s="109"/>
      <c r="G34" s="109"/>
      <c r="H34" s="47"/>
      <c r="I34" s="47"/>
      <c r="J34" s="47"/>
      <c r="K34" s="47"/>
      <c r="L34" s="47"/>
      <c r="M34" s="47"/>
      <c r="N34" s="47"/>
      <c r="O34" s="47"/>
      <c r="P34" s="48"/>
      <c r="Q34" s="48"/>
      <c r="R34" s="49">
        <v>1.2932699649999999</v>
      </c>
      <c r="S34" s="50">
        <v>1.2932699649999999</v>
      </c>
      <c r="T34" s="51">
        <f t="shared" ref="T34" si="5">+IF(ISERR(S34/R34*100),"N/A",ROUND(S34/R34*100,2))</f>
        <v>100</v>
      </c>
      <c r="U34" s="50">
        <v>1.2932699649999999</v>
      </c>
      <c r="V34" s="51">
        <f t="shared" ref="V34" si="6">+IF(ISERR(U34/S34*100),"N/A",ROUND(U34/S34*100,2))</f>
        <v>100</v>
      </c>
      <c r="W34" s="52">
        <f t="shared" si="0"/>
        <v>100</v>
      </c>
    </row>
    <row r="35" spans="1:23" ht="23.25" customHeight="1" thickBot="1" x14ac:dyDescent="0.25">
      <c r="A35" s="1" t="s">
        <v>2469</v>
      </c>
      <c r="B35" s="231" t="s">
        <v>70</v>
      </c>
      <c r="C35" s="232"/>
      <c r="D35" s="232"/>
      <c r="E35" s="108" t="s">
        <v>2460</v>
      </c>
      <c r="F35" s="108"/>
      <c r="G35" s="108"/>
      <c r="H35" s="41"/>
      <c r="I35" s="41"/>
      <c r="J35" s="41"/>
      <c r="K35" s="41"/>
      <c r="L35" s="41"/>
      <c r="M35" s="41"/>
      <c r="N35" s="41"/>
      <c r="O35" s="41"/>
      <c r="P35" s="42"/>
      <c r="Q35" s="42"/>
      <c r="R35" s="43">
        <v>0</v>
      </c>
      <c r="S35" s="44" t="s">
        <v>11</v>
      </c>
      <c r="T35" s="42"/>
      <c r="U35" s="44">
        <v>2.0332489270000003</v>
      </c>
      <c r="V35" s="42"/>
      <c r="W35" s="45" t="str">
        <f t="shared" si="0"/>
        <v>N/A</v>
      </c>
    </row>
    <row r="36" spans="1:23" ht="26.25" customHeight="1" x14ac:dyDescent="0.2">
      <c r="B36" s="233" t="s">
        <v>74</v>
      </c>
      <c r="C36" s="234"/>
      <c r="D36" s="234"/>
      <c r="E36" s="109" t="s">
        <v>2460</v>
      </c>
      <c r="F36" s="109"/>
      <c r="G36" s="109"/>
      <c r="H36" s="47"/>
      <c r="I36" s="47"/>
      <c r="J36" s="47"/>
      <c r="K36" s="47"/>
      <c r="L36" s="47"/>
      <c r="M36" s="47"/>
      <c r="N36" s="47"/>
      <c r="O36" s="47"/>
      <c r="P36" s="48"/>
      <c r="Q36" s="48"/>
      <c r="R36" s="49">
        <v>2.0332489270000003</v>
      </c>
      <c r="S36" s="50">
        <v>2.0332489270000003</v>
      </c>
      <c r="T36" s="51">
        <f t="shared" ref="T36" si="7">+IF(ISERR(S36/R36*100),"N/A",ROUND(S36/R36*100,2))</f>
        <v>100</v>
      </c>
      <c r="U36" s="50">
        <v>2.0332489270000003</v>
      </c>
      <c r="V36" s="51">
        <f t="shared" ref="V36" si="8">+IF(ISERR(U36/S36*100),"N/A",ROUND(U36/S36*100,2))</f>
        <v>100</v>
      </c>
      <c r="W36" s="52">
        <f t="shared" si="0"/>
        <v>100</v>
      </c>
    </row>
    <row r="37" spans="1:23" ht="23.25" customHeight="1" thickBot="1" x14ac:dyDescent="0.25">
      <c r="A37" s="1" t="s">
        <v>2469</v>
      </c>
      <c r="B37" s="231" t="s">
        <v>70</v>
      </c>
      <c r="C37" s="232"/>
      <c r="D37" s="232"/>
      <c r="E37" s="108" t="s">
        <v>2472</v>
      </c>
      <c r="F37" s="108"/>
      <c r="G37" s="108"/>
      <c r="H37" s="41"/>
      <c r="I37" s="41"/>
      <c r="J37" s="41"/>
      <c r="K37" s="41"/>
      <c r="L37" s="41"/>
      <c r="M37" s="41"/>
      <c r="N37" s="41"/>
      <c r="O37" s="41"/>
      <c r="P37" s="42"/>
      <c r="Q37" s="42"/>
      <c r="R37" s="43">
        <v>0</v>
      </c>
      <c r="S37" s="44" t="s">
        <v>11</v>
      </c>
      <c r="T37" s="42"/>
      <c r="U37" s="44">
        <v>1.3846181554999999</v>
      </c>
      <c r="V37" s="42"/>
      <c r="W37" s="45" t="str">
        <f t="shared" si="0"/>
        <v>N/A</v>
      </c>
    </row>
    <row r="38" spans="1:23" ht="26.25" customHeight="1" x14ac:dyDescent="0.2">
      <c r="B38" s="233" t="s">
        <v>74</v>
      </c>
      <c r="C38" s="234"/>
      <c r="D38" s="234"/>
      <c r="E38" s="109" t="s">
        <v>2472</v>
      </c>
      <c r="F38" s="109"/>
      <c r="G38" s="109"/>
      <c r="H38" s="47"/>
      <c r="I38" s="47"/>
      <c r="J38" s="47"/>
      <c r="K38" s="47"/>
      <c r="L38" s="47"/>
      <c r="M38" s="47"/>
      <c r="N38" s="47"/>
      <c r="O38" s="47"/>
      <c r="P38" s="48"/>
      <c r="Q38" s="48"/>
      <c r="R38" s="49">
        <v>1.3846181554999999</v>
      </c>
      <c r="S38" s="50">
        <v>1.3846181554999999</v>
      </c>
      <c r="T38" s="51">
        <f t="shared" ref="T38" si="9">+IF(ISERR(S38/R38*100),"N/A",ROUND(S38/R38*100,2))</f>
        <v>100</v>
      </c>
      <c r="U38" s="50">
        <v>1.3846181554999999</v>
      </c>
      <c r="V38" s="51">
        <f t="shared" ref="V38" si="10">+IF(ISERR(U38/S38*100),"N/A",ROUND(U38/S38*100,2))</f>
        <v>100</v>
      </c>
      <c r="W38" s="52">
        <f t="shared" si="0"/>
        <v>100</v>
      </c>
    </row>
    <row r="39" spans="1:23" ht="23.25" customHeight="1" thickBot="1" x14ac:dyDescent="0.25">
      <c r="A39" s="1" t="s">
        <v>2469</v>
      </c>
      <c r="B39" s="231" t="s">
        <v>70</v>
      </c>
      <c r="C39" s="232"/>
      <c r="D39" s="232"/>
      <c r="E39" s="108" t="s">
        <v>2461</v>
      </c>
      <c r="F39" s="108"/>
      <c r="G39" s="108"/>
      <c r="H39" s="41"/>
      <c r="I39" s="41"/>
      <c r="J39" s="41"/>
      <c r="K39" s="41"/>
      <c r="L39" s="41"/>
      <c r="M39" s="41"/>
      <c r="N39" s="41"/>
      <c r="O39" s="41"/>
      <c r="P39" s="42"/>
      <c r="Q39" s="42"/>
      <c r="R39" s="43">
        <v>0</v>
      </c>
      <c r="S39" s="44" t="s">
        <v>11</v>
      </c>
      <c r="T39" s="42"/>
      <c r="U39" s="44">
        <v>1.9604999999999999</v>
      </c>
      <c r="V39" s="42"/>
      <c r="W39" s="45" t="str">
        <f t="shared" si="0"/>
        <v>N/A</v>
      </c>
    </row>
    <row r="40" spans="1:23" ht="26.25" customHeight="1" x14ac:dyDescent="0.2">
      <c r="B40" s="233" t="s">
        <v>74</v>
      </c>
      <c r="C40" s="234"/>
      <c r="D40" s="234"/>
      <c r="E40" s="109" t="s">
        <v>2461</v>
      </c>
      <c r="F40" s="109"/>
      <c r="G40" s="109"/>
      <c r="H40" s="47"/>
      <c r="I40" s="47"/>
      <c r="J40" s="47"/>
      <c r="K40" s="47"/>
      <c r="L40" s="47"/>
      <c r="M40" s="47"/>
      <c r="N40" s="47"/>
      <c r="O40" s="47"/>
      <c r="P40" s="48"/>
      <c r="Q40" s="48"/>
      <c r="R40" s="49">
        <v>1.9604999999999999</v>
      </c>
      <c r="S40" s="50">
        <v>1.9604999999999999</v>
      </c>
      <c r="T40" s="51">
        <f t="shared" ref="T40" si="11">+IF(ISERR(S40/R40*100),"N/A",ROUND(S40/R40*100,2))</f>
        <v>100</v>
      </c>
      <c r="U40" s="50">
        <v>1.9604999999999999</v>
      </c>
      <c r="V40" s="51">
        <f t="shared" ref="V40" si="12">+IF(ISERR(U40/S40*100),"N/A",ROUND(U40/S40*100,2))</f>
        <v>100</v>
      </c>
      <c r="W40" s="52">
        <f t="shared" si="0"/>
        <v>100</v>
      </c>
    </row>
    <row r="41" spans="1:23" ht="23.25" customHeight="1" thickBot="1" x14ac:dyDescent="0.25">
      <c r="A41" s="1" t="s">
        <v>2469</v>
      </c>
      <c r="B41" s="231" t="s">
        <v>70</v>
      </c>
      <c r="C41" s="232"/>
      <c r="D41" s="232"/>
      <c r="E41" s="108" t="s">
        <v>2462</v>
      </c>
      <c r="F41" s="108"/>
      <c r="G41" s="108"/>
      <c r="H41" s="41"/>
      <c r="I41" s="41"/>
      <c r="J41" s="41"/>
      <c r="K41" s="41"/>
      <c r="L41" s="41"/>
      <c r="M41" s="41"/>
      <c r="N41" s="41"/>
      <c r="O41" s="41"/>
      <c r="P41" s="42"/>
      <c r="Q41" s="42"/>
      <c r="R41" s="43">
        <v>0</v>
      </c>
      <c r="S41" s="44" t="s">
        <v>11</v>
      </c>
      <c r="T41" s="42"/>
      <c r="U41" s="44">
        <v>1.9604999999999999</v>
      </c>
      <c r="V41" s="42"/>
      <c r="W41" s="45" t="str">
        <f t="shared" si="0"/>
        <v>N/A</v>
      </c>
    </row>
    <row r="42" spans="1:23" ht="26.25" customHeight="1" x14ac:dyDescent="0.2">
      <c r="B42" s="233" t="s">
        <v>74</v>
      </c>
      <c r="C42" s="234"/>
      <c r="D42" s="234"/>
      <c r="E42" s="109" t="s">
        <v>2462</v>
      </c>
      <c r="F42" s="109"/>
      <c r="G42" s="109"/>
      <c r="H42" s="47"/>
      <c r="I42" s="47"/>
      <c r="J42" s="47"/>
      <c r="K42" s="47"/>
      <c r="L42" s="47"/>
      <c r="M42" s="47"/>
      <c r="N42" s="47"/>
      <c r="O42" s="47"/>
      <c r="P42" s="48"/>
      <c r="Q42" s="48"/>
      <c r="R42" s="49">
        <v>1.9604999999999999</v>
      </c>
      <c r="S42" s="50">
        <v>1.9604999999999999</v>
      </c>
      <c r="T42" s="51">
        <f t="shared" ref="T42" si="13">+IF(ISERR(S42/R42*100),"N/A",ROUND(S42/R42*100,2))</f>
        <v>100</v>
      </c>
      <c r="U42" s="50">
        <v>1.9604999999999999</v>
      </c>
      <c r="V42" s="51">
        <f t="shared" ref="V42" si="14">+IF(ISERR(U42/S42*100),"N/A",ROUND(U42/S42*100,2))</f>
        <v>100</v>
      </c>
      <c r="W42" s="52">
        <f t="shared" si="0"/>
        <v>100</v>
      </c>
    </row>
    <row r="43" spans="1:23" ht="23.25" customHeight="1" thickBot="1" x14ac:dyDescent="0.25">
      <c r="A43" s="1" t="s">
        <v>2469</v>
      </c>
      <c r="B43" s="231" t="s">
        <v>70</v>
      </c>
      <c r="C43" s="232"/>
      <c r="D43" s="232"/>
      <c r="E43" s="108" t="s">
        <v>2474</v>
      </c>
      <c r="F43" s="108"/>
      <c r="G43" s="108"/>
      <c r="H43" s="41"/>
      <c r="I43" s="41"/>
      <c r="J43" s="41"/>
      <c r="K43" s="41"/>
      <c r="L43" s="41"/>
      <c r="M43" s="41"/>
      <c r="N43" s="41"/>
      <c r="O43" s="41"/>
      <c r="P43" s="42"/>
      <c r="Q43" s="42"/>
      <c r="R43" s="43">
        <v>0</v>
      </c>
      <c r="S43" s="44" t="s">
        <v>11</v>
      </c>
      <c r="T43" s="42"/>
      <c r="U43" s="44">
        <v>2.2871846499999999</v>
      </c>
      <c r="V43" s="42"/>
      <c r="W43" s="45" t="str">
        <f t="shared" si="0"/>
        <v>N/A</v>
      </c>
    </row>
    <row r="44" spans="1:23" ht="26.25" customHeight="1" x14ac:dyDescent="0.2">
      <c r="B44" s="233" t="s">
        <v>74</v>
      </c>
      <c r="C44" s="234"/>
      <c r="D44" s="234"/>
      <c r="E44" s="109" t="s">
        <v>2474</v>
      </c>
      <c r="F44" s="109"/>
      <c r="G44" s="109"/>
      <c r="H44" s="47"/>
      <c r="I44" s="47"/>
      <c r="J44" s="47"/>
      <c r="K44" s="47"/>
      <c r="L44" s="47"/>
      <c r="M44" s="47"/>
      <c r="N44" s="47"/>
      <c r="O44" s="47"/>
      <c r="P44" s="48"/>
      <c r="Q44" s="48"/>
      <c r="R44" s="49">
        <v>2.2871846499999999</v>
      </c>
      <c r="S44" s="50">
        <v>2.2871846499999999</v>
      </c>
      <c r="T44" s="51">
        <f t="shared" ref="T44" si="15">+IF(ISERR(S44/R44*100),"N/A",ROUND(S44/R44*100,2))</f>
        <v>100</v>
      </c>
      <c r="U44" s="50">
        <v>2.2871846499999999</v>
      </c>
      <c r="V44" s="51">
        <f t="shared" ref="V44" si="16">+IF(ISERR(U44/S44*100),"N/A",ROUND(U44/S44*100,2))</f>
        <v>100</v>
      </c>
      <c r="W44" s="52">
        <f t="shared" si="0"/>
        <v>100</v>
      </c>
    </row>
    <row r="45" spans="1:23" ht="23.25" customHeight="1" thickBot="1" x14ac:dyDescent="0.25">
      <c r="A45" s="1" t="s">
        <v>2469</v>
      </c>
      <c r="B45" s="231" t="s">
        <v>70</v>
      </c>
      <c r="C45" s="232"/>
      <c r="D45" s="232"/>
      <c r="E45" s="108" t="s">
        <v>2475</v>
      </c>
      <c r="F45" s="108"/>
      <c r="G45" s="108"/>
      <c r="H45" s="41"/>
      <c r="I45" s="41"/>
      <c r="J45" s="41"/>
      <c r="K45" s="41"/>
      <c r="L45" s="41"/>
      <c r="M45" s="41"/>
      <c r="N45" s="41"/>
      <c r="O45" s="41"/>
      <c r="P45" s="42"/>
      <c r="Q45" s="42"/>
      <c r="R45" s="43">
        <v>0</v>
      </c>
      <c r="S45" s="44" t="s">
        <v>11</v>
      </c>
      <c r="T45" s="42"/>
      <c r="U45" s="44">
        <v>2.94075</v>
      </c>
      <c r="V45" s="42"/>
      <c r="W45" s="45" t="str">
        <f t="shared" si="0"/>
        <v>N/A</v>
      </c>
    </row>
    <row r="46" spans="1:23" ht="26.25" customHeight="1" x14ac:dyDescent="0.2">
      <c r="B46" s="233" t="s">
        <v>74</v>
      </c>
      <c r="C46" s="234"/>
      <c r="D46" s="234"/>
      <c r="E46" s="109" t="s">
        <v>2475</v>
      </c>
      <c r="F46" s="109"/>
      <c r="G46" s="109"/>
      <c r="H46" s="47"/>
      <c r="I46" s="47"/>
      <c r="J46" s="47"/>
      <c r="K46" s="47"/>
      <c r="L46" s="47"/>
      <c r="M46" s="47"/>
      <c r="N46" s="47"/>
      <c r="O46" s="47"/>
      <c r="P46" s="48"/>
      <c r="Q46" s="48"/>
      <c r="R46" s="49">
        <v>2.94075</v>
      </c>
      <c r="S46" s="50">
        <v>2.94075</v>
      </c>
      <c r="T46" s="51">
        <f t="shared" ref="T46" si="17">+IF(ISERR(S46/R46*100),"N/A",ROUND(S46/R46*100,2))</f>
        <v>100</v>
      </c>
      <c r="U46" s="50">
        <v>2.94075</v>
      </c>
      <c r="V46" s="51">
        <f t="shared" ref="V46" si="18">+IF(ISERR(U46/S46*100),"N/A",ROUND(U46/S46*100,2))</f>
        <v>100</v>
      </c>
      <c r="W46" s="52">
        <f t="shared" si="0"/>
        <v>100</v>
      </c>
    </row>
    <row r="47" spans="1:23" ht="23.25" customHeight="1" thickBot="1" x14ac:dyDescent="0.25">
      <c r="A47" s="1" t="s">
        <v>2469</v>
      </c>
      <c r="B47" s="231" t="s">
        <v>70</v>
      </c>
      <c r="C47" s="232"/>
      <c r="D47" s="232"/>
      <c r="E47" s="108" t="s">
        <v>2463</v>
      </c>
      <c r="F47" s="108"/>
      <c r="G47" s="108"/>
      <c r="H47" s="41"/>
      <c r="I47" s="41"/>
      <c r="J47" s="41"/>
      <c r="K47" s="41"/>
      <c r="L47" s="41"/>
      <c r="M47" s="41"/>
      <c r="N47" s="41"/>
      <c r="O47" s="41"/>
      <c r="P47" s="42"/>
      <c r="Q47" s="42"/>
      <c r="R47" s="43">
        <v>0</v>
      </c>
      <c r="S47" s="44" t="s">
        <v>11</v>
      </c>
      <c r="T47" s="42"/>
      <c r="U47" s="44">
        <v>2.276107825</v>
      </c>
      <c r="V47" s="42"/>
      <c r="W47" s="45" t="str">
        <f t="shared" si="0"/>
        <v>N/A</v>
      </c>
    </row>
    <row r="48" spans="1:23" ht="26.25" customHeight="1" x14ac:dyDescent="0.2">
      <c r="B48" s="233" t="s">
        <v>74</v>
      </c>
      <c r="C48" s="234"/>
      <c r="D48" s="234"/>
      <c r="E48" s="109" t="s">
        <v>2463</v>
      </c>
      <c r="F48" s="109"/>
      <c r="G48" s="109"/>
      <c r="H48" s="47"/>
      <c r="I48" s="47"/>
      <c r="J48" s="47"/>
      <c r="K48" s="47"/>
      <c r="L48" s="47"/>
      <c r="M48" s="47"/>
      <c r="N48" s="47"/>
      <c r="O48" s="47"/>
      <c r="P48" s="48"/>
      <c r="Q48" s="48"/>
      <c r="R48" s="49">
        <v>2.276107825</v>
      </c>
      <c r="S48" s="50">
        <v>2.276107825</v>
      </c>
      <c r="T48" s="51">
        <f t="shared" ref="T48" si="19">+IF(ISERR(S48/R48*100),"N/A",ROUND(S48/R48*100,2))</f>
        <v>100</v>
      </c>
      <c r="U48" s="50">
        <v>2.276107825</v>
      </c>
      <c r="V48" s="51">
        <f t="shared" ref="V48" si="20">+IF(ISERR(U48/S48*100),"N/A",ROUND(U48/S48*100,2))</f>
        <v>100</v>
      </c>
      <c r="W48" s="52">
        <f t="shared" si="0"/>
        <v>100</v>
      </c>
    </row>
    <row r="49" spans="1:23" ht="23.25" customHeight="1" thickBot="1" x14ac:dyDescent="0.25">
      <c r="A49" s="1" t="s">
        <v>2469</v>
      </c>
      <c r="B49" s="231" t="s">
        <v>70</v>
      </c>
      <c r="C49" s="232"/>
      <c r="D49" s="232"/>
      <c r="E49" s="108" t="s">
        <v>1551</v>
      </c>
      <c r="F49" s="108"/>
      <c r="G49" s="108"/>
      <c r="H49" s="41"/>
      <c r="I49" s="41"/>
      <c r="J49" s="41"/>
      <c r="K49" s="41"/>
      <c r="L49" s="41"/>
      <c r="M49" s="41"/>
      <c r="N49" s="41"/>
      <c r="O49" s="41"/>
      <c r="P49" s="42"/>
      <c r="Q49" s="42"/>
      <c r="R49" s="43">
        <v>0</v>
      </c>
      <c r="S49" s="44" t="s">
        <v>11</v>
      </c>
      <c r="T49" s="42"/>
      <c r="U49" s="44">
        <v>2.0817451619999998</v>
      </c>
      <c r="V49" s="42"/>
      <c r="W49" s="45" t="str">
        <f t="shared" si="0"/>
        <v>N/A</v>
      </c>
    </row>
    <row r="50" spans="1:23" ht="26.25" customHeight="1" x14ac:dyDescent="0.2">
      <c r="B50" s="233" t="s">
        <v>74</v>
      </c>
      <c r="C50" s="234"/>
      <c r="D50" s="234"/>
      <c r="E50" s="109" t="s">
        <v>1551</v>
      </c>
      <c r="F50" s="109"/>
      <c r="G50" s="109"/>
      <c r="H50" s="47"/>
      <c r="I50" s="47"/>
      <c r="J50" s="47"/>
      <c r="K50" s="47"/>
      <c r="L50" s="47"/>
      <c r="M50" s="47"/>
      <c r="N50" s="47"/>
      <c r="O50" s="47"/>
      <c r="P50" s="48"/>
      <c r="Q50" s="48"/>
      <c r="R50" s="49">
        <v>2.0817451619999998</v>
      </c>
      <c r="S50" s="50">
        <v>2.0817451619999998</v>
      </c>
      <c r="T50" s="51">
        <f t="shared" ref="T50" si="21">+IF(ISERR(S50/R50*100),"N/A",ROUND(S50/R50*100,2))</f>
        <v>100</v>
      </c>
      <c r="U50" s="50">
        <v>2.0817451619999998</v>
      </c>
      <c r="V50" s="51">
        <f t="shared" ref="V50" si="22">+IF(ISERR(U50/S50*100),"N/A",ROUND(U50/S50*100,2))</f>
        <v>100</v>
      </c>
      <c r="W50" s="52">
        <f t="shared" si="0"/>
        <v>100</v>
      </c>
    </row>
    <row r="51" spans="1:23" ht="23.25" customHeight="1" thickBot="1" x14ac:dyDescent="0.25">
      <c r="A51" s="1" t="s">
        <v>2469</v>
      </c>
      <c r="B51" s="231" t="s">
        <v>70</v>
      </c>
      <c r="C51" s="232"/>
      <c r="D51" s="232"/>
      <c r="E51" s="108" t="s">
        <v>2476</v>
      </c>
      <c r="F51" s="108"/>
      <c r="G51" s="108"/>
      <c r="H51" s="41"/>
      <c r="I51" s="41"/>
      <c r="J51" s="41"/>
      <c r="K51" s="41"/>
      <c r="L51" s="41"/>
      <c r="M51" s="41"/>
      <c r="N51" s="41"/>
      <c r="O51" s="41"/>
      <c r="P51" s="42"/>
      <c r="Q51" s="42"/>
      <c r="R51" s="43">
        <v>0</v>
      </c>
      <c r="S51" s="44" t="s">
        <v>11</v>
      </c>
      <c r="T51" s="42"/>
      <c r="U51" s="44">
        <v>1.8744366639999999</v>
      </c>
      <c r="V51" s="42"/>
      <c r="W51" s="45" t="str">
        <f t="shared" si="0"/>
        <v>N/A</v>
      </c>
    </row>
    <row r="52" spans="1:23" ht="26.25" customHeight="1" x14ac:dyDescent="0.2">
      <c r="B52" s="233" t="s">
        <v>74</v>
      </c>
      <c r="C52" s="234"/>
      <c r="D52" s="234"/>
      <c r="E52" s="109" t="s">
        <v>2476</v>
      </c>
      <c r="F52" s="109"/>
      <c r="G52" s="109"/>
      <c r="H52" s="47"/>
      <c r="I52" s="47"/>
      <c r="J52" s="47"/>
      <c r="K52" s="47"/>
      <c r="L52" s="47"/>
      <c r="M52" s="47"/>
      <c r="N52" s="47"/>
      <c r="O52" s="47"/>
      <c r="P52" s="48"/>
      <c r="Q52" s="48"/>
      <c r="R52" s="49">
        <v>1.8744366639999999</v>
      </c>
      <c r="S52" s="50">
        <v>1.8744366639999999</v>
      </c>
      <c r="T52" s="51">
        <f t="shared" ref="T52" si="23">+IF(ISERR(S52/R52*100),"N/A",ROUND(S52/R52*100,2))</f>
        <v>100</v>
      </c>
      <c r="U52" s="50">
        <v>1.8744366639999999</v>
      </c>
      <c r="V52" s="51">
        <f t="shared" ref="V52" si="24">+IF(ISERR(U52/S52*100),"N/A",ROUND(U52/S52*100,2))</f>
        <v>100</v>
      </c>
      <c r="W52" s="52">
        <f t="shared" si="0"/>
        <v>100</v>
      </c>
    </row>
    <row r="53" spans="1:23" ht="23.25" customHeight="1" thickBot="1" x14ac:dyDescent="0.25">
      <c r="A53" s="1" t="s">
        <v>2469</v>
      </c>
      <c r="B53" s="231" t="s">
        <v>70</v>
      </c>
      <c r="C53" s="232"/>
      <c r="D53" s="232"/>
      <c r="E53" s="108" t="s">
        <v>2464</v>
      </c>
      <c r="F53" s="108"/>
      <c r="G53" s="108"/>
      <c r="H53" s="41"/>
      <c r="I53" s="41"/>
      <c r="J53" s="41"/>
      <c r="K53" s="41"/>
      <c r="L53" s="41"/>
      <c r="M53" s="41"/>
      <c r="N53" s="41"/>
      <c r="O53" s="41"/>
      <c r="P53" s="42"/>
      <c r="Q53" s="42"/>
      <c r="R53" s="43">
        <v>0</v>
      </c>
      <c r="S53" s="44" t="s">
        <v>11</v>
      </c>
      <c r="T53" s="42"/>
      <c r="U53" s="44">
        <v>2.2560257699999999</v>
      </c>
      <c r="V53" s="42"/>
      <c r="W53" s="45" t="str">
        <f t="shared" si="0"/>
        <v>N/A</v>
      </c>
    </row>
    <row r="54" spans="1:23" ht="26.25" customHeight="1" x14ac:dyDescent="0.2">
      <c r="B54" s="233" t="s">
        <v>74</v>
      </c>
      <c r="C54" s="234"/>
      <c r="D54" s="234"/>
      <c r="E54" s="109" t="s">
        <v>2464</v>
      </c>
      <c r="F54" s="109"/>
      <c r="G54" s="109"/>
      <c r="H54" s="47"/>
      <c r="I54" s="47"/>
      <c r="J54" s="47"/>
      <c r="K54" s="47"/>
      <c r="L54" s="47"/>
      <c r="M54" s="47"/>
      <c r="N54" s="47"/>
      <c r="O54" s="47"/>
      <c r="P54" s="48"/>
      <c r="Q54" s="48"/>
      <c r="R54" s="49">
        <v>2.2560257699999999</v>
      </c>
      <c r="S54" s="50">
        <v>2.2560257699999999</v>
      </c>
      <c r="T54" s="51">
        <f t="shared" ref="T54" si="25">+IF(ISERR(S54/R54*100),"N/A",ROUND(S54/R54*100,2))</f>
        <v>100</v>
      </c>
      <c r="U54" s="50">
        <v>2.2560257699999999</v>
      </c>
      <c r="V54" s="51">
        <f t="shared" ref="V54" si="26">+IF(ISERR(U54/S54*100),"N/A",ROUND(U54/S54*100,2))</f>
        <v>100</v>
      </c>
      <c r="W54" s="52">
        <f t="shared" si="0"/>
        <v>100</v>
      </c>
    </row>
    <row r="55" spans="1:23" ht="23.25" customHeight="1" thickBot="1" x14ac:dyDescent="0.25">
      <c r="A55" s="1" t="s">
        <v>2469</v>
      </c>
      <c r="B55" s="231" t="s">
        <v>70</v>
      </c>
      <c r="C55" s="232"/>
      <c r="D55" s="232"/>
      <c r="E55" s="108" t="s">
        <v>2477</v>
      </c>
      <c r="F55" s="108"/>
      <c r="G55" s="108"/>
      <c r="H55" s="41"/>
      <c r="I55" s="41"/>
      <c r="J55" s="41"/>
      <c r="K55" s="41"/>
      <c r="L55" s="41"/>
      <c r="M55" s="41"/>
      <c r="N55" s="41"/>
      <c r="O55" s="41"/>
      <c r="P55" s="42"/>
      <c r="Q55" s="42"/>
      <c r="R55" s="43">
        <v>0</v>
      </c>
      <c r="S55" s="44" t="s">
        <v>11</v>
      </c>
      <c r="T55" s="42"/>
      <c r="U55" s="44">
        <v>2.9211809425000004</v>
      </c>
      <c r="V55" s="42"/>
      <c r="W55" s="45" t="str">
        <f t="shared" si="0"/>
        <v>N/A</v>
      </c>
    </row>
    <row r="56" spans="1:23" ht="26.25" customHeight="1" x14ac:dyDescent="0.2">
      <c r="B56" s="233" t="s">
        <v>74</v>
      </c>
      <c r="C56" s="234"/>
      <c r="D56" s="234"/>
      <c r="E56" s="109" t="s">
        <v>2477</v>
      </c>
      <c r="F56" s="109"/>
      <c r="G56" s="109"/>
      <c r="H56" s="47"/>
      <c r="I56" s="47"/>
      <c r="J56" s="47"/>
      <c r="K56" s="47"/>
      <c r="L56" s="47"/>
      <c r="M56" s="47"/>
      <c r="N56" s="47"/>
      <c r="O56" s="47"/>
      <c r="P56" s="48"/>
      <c r="Q56" s="48"/>
      <c r="R56" s="49">
        <v>2.9211809425000004</v>
      </c>
      <c r="S56" s="50">
        <v>2.9211809425000004</v>
      </c>
      <c r="T56" s="51">
        <f t="shared" ref="T56" si="27">+IF(ISERR(S56/R56*100),"N/A",ROUND(S56/R56*100,2))</f>
        <v>100</v>
      </c>
      <c r="U56" s="50">
        <v>2.9211809425000004</v>
      </c>
      <c r="V56" s="51">
        <f t="shared" ref="V56" si="28">+IF(ISERR(U56/S56*100),"N/A",ROUND(U56/S56*100,2))</f>
        <v>100</v>
      </c>
      <c r="W56" s="52">
        <f t="shared" si="0"/>
        <v>100</v>
      </c>
    </row>
    <row r="57" spans="1:23" ht="23.25" customHeight="1" thickBot="1" x14ac:dyDescent="0.25">
      <c r="A57" s="1" t="s">
        <v>2469</v>
      </c>
      <c r="B57" s="231" t="s">
        <v>70</v>
      </c>
      <c r="C57" s="232"/>
      <c r="D57" s="232"/>
      <c r="E57" s="108" t="s">
        <v>2478</v>
      </c>
      <c r="F57" s="108"/>
      <c r="G57" s="108"/>
      <c r="H57" s="41"/>
      <c r="I57" s="41"/>
      <c r="J57" s="41"/>
      <c r="K57" s="41"/>
      <c r="L57" s="41"/>
      <c r="M57" s="41"/>
      <c r="N57" s="41"/>
      <c r="O57" s="41"/>
      <c r="P57" s="42"/>
      <c r="Q57" s="42"/>
      <c r="R57" s="43">
        <v>0</v>
      </c>
      <c r="S57" s="44" t="s">
        <v>11</v>
      </c>
      <c r="T57" s="42"/>
      <c r="U57" s="44">
        <v>3.1551613895000004</v>
      </c>
      <c r="V57" s="42"/>
      <c r="W57" s="45" t="str">
        <f t="shared" si="0"/>
        <v>N/A</v>
      </c>
    </row>
    <row r="58" spans="1:23" ht="26.25" customHeight="1" x14ac:dyDescent="0.2">
      <c r="B58" s="233" t="s">
        <v>74</v>
      </c>
      <c r="C58" s="234"/>
      <c r="D58" s="234"/>
      <c r="E58" s="109" t="s">
        <v>2478</v>
      </c>
      <c r="F58" s="109"/>
      <c r="G58" s="109"/>
      <c r="H58" s="47"/>
      <c r="I58" s="47"/>
      <c r="J58" s="47"/>
      <c r="K58" s="47"/>
      <c r="L58" s="47"/>
      <c r="M58" s="47"/>
      <c r="N58" s="47"/>
      <c r="O58" s="47"/>
      <c r="P58" s="48"/>
      <c r="Q58" s="48"/>
      <c r="R58" s="49">
        <v>3.1752565145000005</v>
      </c>
      <c r="S58" s="50">
        <v>3.1752565145000005</v>
      </c>
      <c r="T58" s="51">
        <f t="shared" ref="T58" si="29">+IF(ISERR(S58/R58*100),"N/A",ROUND(S58/R58*100,2))</f>
        <v>100</v>
      </c>
      <c r="U58" s="50">
        <v>3.1551613895000004</v>
      </c>
      <c r="V58" s="51">
        <f t="shared" ref="V58" si="30">+IF(ISERR(U58/S58*100),"N/A",ROUND(U58/S58*100,2))</f>
        <v>99.37</v>
      </c>
      <c r="W58" s="52">
        <f t="shared" si="0"/>
        <v>99.37</v>
      </c>
    </row>
    <row r="59" spans="1:23" ht="23.25" customHeight="1" thickBot="1" x14ac:dyDescent="0.25">
      <c r="A59" s="1" t="s">
        <v>2469</v>
      </c>
      <c r="B59" s="231" t="s">
        <v>70</v>
      </c>
      <c r="C59" s="232"/>
      <c r="D59" s="232"/>
      <c r="E59" s="108" t="s">
        <v>302</v>
      </c>
      <c r="F59" s="108"/>
      <c r="G59" s="108"/>
      <c r="H59" s="41"/>
      <c r="I59" s="41"/>
      <c r="J59" s="41"/>
      <c r="K59" s="41"/>
      <c r="L59" s="41"/>
      <c r="M59" s="41"/>
      <c r="N59" s="41"/>
      <c r="O59" s="41"/>
      <c r="P59" s="42"/>
      <c r="Q59" s="42"/>
      <c r="R59" s="43">
        <v>0</v>
      </c>
      <c r="S59" s="44" t="s">
        <v>11</v>
      </c>
      <c r="T59" s="42"/>
      <c r="U59" s="44">
        <v>1.3370864864999998</v>
      </c>
      <c r="V59" s="42"/>
      <c r="W59" s="45" t="str">
        <f t="shared" si="0"/>
        <v>N/A</v>
      </c>
    </row>
    <row r="60" spans="1:23" ht="26.25" customHeight="1" x14ac:dyDescent="0.2">
      <c r="B60" s="233" t="s">
        <v>74</v>
      </c>
      <c r="C60" s="234"/>
      <c r="D60" s="234"/>
      <c r="E60" s="109" t="s">
        <v>302</v>
      </c>
      <c r="F60" s="109"/>
      <c r="G60" s="109"/>
      <c r="H60" s="47"/>
      <c r="I60" s="47"/>
      <c r="J60" s="47"/>
      <c r="K60" s="47"/>
      <c r="L60" s="47"/>
      <c r="M60" s="47"/>
      <c r="N60" s="47"/>
      <c r="O60" s="47"/>
      <c r="P60" s="48"/>
      <c r="Q60" s="48"/>
      <c r="R60" s="49">
        <v>1.3370864864999998</v>
      </c>
      <c r="S60" s="50">
        <v>1.3370864864999998</v>
      </c>
      <c r="T60" s="51">
        <f t="shared" ref="T60" si="31">+IF(ISERR(S60/R60*100),"N/A",ROUND(S60/R60*100,2))</f>
        <v>100</v>
      </c>
      <c r="U60" s="50">
        <v>1.3370864864999998</v>
      </c>
      <c r="V60" s="51">
        <f t="shared" ref="V60" si="32">+IF(ISERR(U60/S60*100),"N/A",ROUND(U60/S60*100,2))</f>
        <v>100</v>
      </c>
      <c r="W60" s="52">
        <f t="shared" si="0"/>
        <v>100</v>
      </c>
    </row>
    <row r="61" spans="1:23" ht="23.25" customHeight="1" thickBot="1" x14ac:dyDescent="0.25">
      <c r="A61" s="1" t="s">
        <v>2469</v>
      </c>
      <c r="B61" s="231" t="s">
        <v>70</v>
      </c>
      <c r="C61" s="232"/>
      <c r="D61" s="232"/>
      <c r="E61" s="108" t="s">
        <v>299</v>
      </c>
      <c r="F61" s="108"/>
      <c r="G61" s="108"/>
      <c r="H61" s="41"/>
      <c r="I61" s="41"/>
      <c r="J61" s="41"/>
      <c r="K61" s="41"/>
      <c r="L61" s="41"/>
      <c r="M61" s="41"/>
      <c r="N61" s="41"/>
      <c r="O61" s="41"/>
      <c r="P61" s="42"/>
      <c r="Q61" s="42"/>
      <c r="R61" s="43">
        <v>0</v>
      </c>
      <c r="S61" s="44" t="s">
        <v>11</v>
      </c>
      <c r="T61" s="42"/>
      <c r="U61" s="44">
        <v>1.5858830855000001</v>
      </c>
      <c r="V61" s="42"/>
      <c r="W61" s="45" t="str">
        <f t="shared" si="0"/>
        <v>N/A</v>
      </c>
    </row>
    <row r="62" spans="1:23" ht="26.25" customHeight="1" x14ac:dyDescent="0.2">
      <c r="B62" s="233" t="s">
        <v>74</v>
      </c>
      <c r="C62" s="234"/>
      <c r="D62" s="234"/>
      <c r="E62" s="109" t="s">
        <v>299</v>
      </c>
      <c r="F62" s="109"/>
      <c r="G62" s="109"/>
      <c r="H62" s="47"/>
      <c r="I62" s="47"/>
      <c r="J62" s="47"/>
      <c r="K62" s="47"/>
      <c r="L62" s="47"/>
      <c r="M62" s="47"/>
      <c r="N62" s="47"/>
      <c r="O62" s="47"/>
      <c r="P62" s="48"/>
      <c r="Q62" s="48"/>
      <c r="R62" s="49">
        <v>1.5858830855000001</v>
      </c>
      <c r="S62" s="50">
        <v>1.5858830855000001</v>
      </c>
      <c r="T62" s="51">
        <f t="shared" ref="T62" si="33">+IF(ISERR(S62/R62*100),"N/A",ROUND(S62/R62*100,2))</f>
        <v>100</v>
      </c>
      <c r="U62" s="50">
        <v>1.5858830855000001</v>
      </c>
      <c r="V62" s="51">
        <f t="shared" ref="V62" si="34">+IF(ISERR(U62/S62*100),"N/A",ROUND(U62/S62*100,2))</f>
        <v>100</v>
      </c>
      <c r="W62" s="52">
        <f t="shared" si="0"/>
        <v>100</v>
      </c>
    </row>
    <row r="63" spans="1:23" ht="23.25" customHeight="1" thickBot="1" x14ac:dyDescent="0.25">
      <c r="A63" s="1" t="s">
        <v>2469</v>
      </c>
      <c r="B63" s="231" t="s">
        <v>70</v>
      </c>
      <c r="C63" s="232"/>
      <c r="D63" s="232"/>
      <c r="E63" s="108" t="s">
        <v>2465</v>
      </c>
      <c r="F63" s="108"/>
      <c r="G63" s="108"/>
      <c r="H63" s="41"/>
      <c r="I63" s="41"/>
      <c r="J63" s="41"/>
      <c r="K63" s="41"/>
      <c r="L63" s="41"/>
      <c r="M63" s="41"/>
      <c r="N63" s="41"/>
      <c r="O63" s="41"/>
      <c r="P63" s="42"/>
      <c r="Q63" s="42"/>
      <c r="R63" s="43">
        <v>0</v>
      </c>
      <c r="S63" s="44" t="s">
        <v>11</v>
      </c>
      <c r="T63" s="42"/>
      <c r="U63" s="44">
        <v>3.9209999999999998</v>
      </c>
      <c r="V63" s="42"/>
      <c r="W63" s="45" t="str">
        <f t="shared" si="0"/>
        <v>N/A</v>
      </c>
    </row>
    <row r="64" spans="1:23" ht="26.25" customHeight="1" x14ac:dyDescent="0.2">
      <c r="B64" s="233" t="s">
        <v>74</v>
      </c>
      <c r="C64" s="234"/>
      <c r="D64" s="234"/>
      <c r="E64" s="109" t="s">
        <v>2465</v>
      </c>
      <c r="F64" s="109"/>
      <c r="G64" s="109"/>
      <c r="H64" s="47"/>
      <c r="I64" s="47"/>
      <c r="J64" s="47"/>
      <c r="K64" s="47"/>
      <c r="L64" s="47"/>
      <c r="M64" s="47"/>
      <c r="N64" s="47"/>
      <c r="O64" s="47"/>
      <c r="P64" s="48"/>
      <c r="Q64" s="48"/>
      <c r="R64" s="49">
        <v>3.9209999999999998</v>
      </c>
      <c r="S64" s="50">
        <v>3.9209999999999998</v>
      </c>
      <c r="T64" s="51">
        <f t="shared" ref="T64" si="35">+IF(ISERR(S64/R64*100),"N/A",ROUND(S64/R64*100,2))</f>
        <v>100</v>
      </c>
      <c r="U64" s="50">
        <v>3.9209999999999998</v>
      </c>
      <c r="V64" s="51">
        <f t="shared" ref="V64" si="36">+IF(ISERR(U64/S64*100),"N/A",ROUND(U64/S64*100,2))</f>
        <v>100</v>
      </c>
      <c r="W64" s="52">
        <f t="shared" si="0"/>
        <v>100</v>
      </c>
    </row>
    <row r="65" spans="1:23" ht="23.25" customHeight="1" thickBot="1" x14ac:dyDescent="0.25">
      <c r="A65" s="1" t="s">
        <v>2469</v>
      </c>
      <c r="B65" s="231" t="s">
        <v>70</v>
      </c>
      <c r="C65" s="232"/>
      <c r="D65" s="232"/>
      <c r="E65" s="108" t="s">
        <v>2479</v>
      </c>
      <c r="F65" s="108"/>
      <c r="G65" s="108"/>
      <c r="H65" s="41"/>
      <c r="I65" s="41"/>
      <c r="J65" s="41"/>
      <c r="K65" s="41"/>
      <c r="L65" s="41"/>
      <c r="M65" s="41"/>
      <c r="N65" s="41"/>
      <c r="O65" s="41"/>
      <c r="P65" s="42"/>
      <c r="Q65" s="42"/>
      <c r="R65" s="43">
        <v>0</v>
      </c>
      <c r="S65" s="44" t="s">
        <v>11</v>
      </c>
      <c r="T65" s="42"/>
      <c r="U65" s="44">
        <v>2.6139999999999999</v>
      </c>
      <c r="V65" s="42"/>
      <c r="W65" s="45" t="str">
        <f t="shared" si="0"/>
        <v>N/A</v>
      </c>
    </row>
    <row r="66" spans="1:23" ht="26.25" customHeight="1" x14ac:dyDescent="0.2">
      <c r="B66" s="233" t="s">
        <v>74</v>
      </c>
      <c r="C66" s="234"/>
      <c r="D66" s="234"/>
      <c r="E66" s="109" t="s">
        <v>2479</v>
      </c>
      <c r="F66" s="109"/>
      <c r="G66" s="109"/>
      <c r="H66" s="47"/>
      <c r="I66" s="47"/>
      <c r="J66" s="47"/>
      <c r="K66" s="47"/>
      <c r="L66" s="47"/>
      <c r="M66" s="47"/>
      <c r="N66" s="47"/>
      <c r="O66" s="47"/>
      <c r="P66" s="48"/>
      <c r="Q66" s="48"/>
      <c r="R66" s="49">
        <v>2.6139999999999999</v>
      </c>
      <c r="S66" s="50">
        <v>2.6139999999999999</v>
      </c>
      <c r="T66" s="51">
        <f t="shared" ref="T66" si="37">+IF(ISERR(S66/R66*100),"N/A",ROUND(S66/R66*100,2))</f>
        <v>100</v>
      </c>
      <c r="U66" s="50">
        <v>2.6139999999999999</v>
      </c>
      <c r="V66" s="51">
        <f t="shared" ref="V66" si="38">+IF(ISERR(U66/S66*100),"N/A",ROUND(U66/S66*100,2))</f>
        <v>100</v>
      </c>
      <c r="W66" s="52">
        <f t="shared" si="0"/>
        <v>100</v>
      </c>
    </row>
    <row r="67" spans="1:23" ht="23.25" customHeight="1" thickBot="1" x14ac:dyDescent="0.25">
      <c r="A67" s="1" t="s">
        <v>2469</v>
      </c>
      <c r="B67" s="231" t="s">
        <v>70</v>
      </c>
      <c r="C67" s="232"/>
      <c r="D67" s="232"/>
      <c r="E67" s="108" t="s">
        <v>2480</v>
      </c>
      <c r="F67" s="108"/>
      <c r="G67" s="108"/>
      <c r="H67" s="41"/>
      <c r="I67" s="41"/>
      <c r="J67" s="41"/>
      <c r="K67" s="41"/>
      <c r="L67" s="41"/>
      <c r="M67" s="41"/>
      <c r="N67" s="41"/>
      <c r="O67" s="41"/>
      <c r="P67" s="42"/>
      <c r="Q67" s="42"/>
      <c r="R67" s="43">
        <v>0</v>
      </c>
      <c r="S67" s="44" t="s">
        <v>11</v>
      </c>
      <c r="T67" s="42"/>
      <c r="U67" s="44">
        <v>2.6139999999999999</v>
      </c>
      <c r="V67" s="42"/>
      <c r="W67" s="45" t="str">
        <f t="shared" si="0"/>
        <v>N/A</v>
      </c>
    </row>
    <row r="68" spans="1:23" ht="26.25" customHeight="1" x14ac:dyDescent="0.2">
      <c r="B68" s="233" t="s">
        <v>74</v>
      </c>
      <c r="C68" s="234"/>
      <c r="D68" s="234"/>
      <c r="E68" s="109" t="s">
        <v>2480</v>
      </c>
      <c r="F68" s="109"/>
      <c r="G68" s="109"/>
      <c r="H68" s="47"/>
      <c r="I68" s="47"/>
      <c r="J68" s="47"/>
      <c r="K68" s="47"/>
      <c r="L68" s="47"/>
      <c r="M68" s="47"/>
      <c r="N68" s="47"/>
      <c r="O68" s="47"/>
      <c r="P68" s="48"/>
      <c r="Q68" s="48"/>
      <c r="R68" s="49">
        <v>2.6139999999999999</v>
      </c>
      <c r="S68" s="50">
        <v>2.6139999999999999</v>
      </c>
      <c r="T68" s="51">
        <f t="shared" ref="T68" si="39">+IF(ISERR(S68/R68*100),"N/A",ROUND(S68/R68*100,2))</f>
        <v>100</v>
      </c>
      <c r="U68" s="50">
        <v>2.6139999999999999</v>
      </c>
      <c r="V68" s="51">
        <f t="shared" ref="V68" si="40">+IF(ISERR(U68/S68*100),"N/A",ROUND(U68/S68*100,2))</f>
        <v>100</v>
      </c>
      <c r="W68" s="52">
        <f t="shared" si="0"/>
        <v>100</v>
      </c>
    </row>
    <row r="69" spans="1:23" ht="23.25" customHeight="1" thickBot="1" x14ac:dyDescent="0.25">
      <c r="A69" s="1" t="s">
        <v>2469</v>
      </c>
      <c r="B69" s="231" t="s">
        <v>70</v>
      </c>
      <c r="C69" s="232"/>
      <c r="D69" s="232"/>
      <c r="E69" s="108" t="s">
        <v>2481</v>
      </c>
      <c r="F69" s="108"/>
      <c r="G69" s="108"/>
      <c r="H69" s="41"/>
      <c r="I69" s="41"/>
      <c r="J69" s="41"/>
      <c r="K69" s="41"/>
      <c r="L69" s="41"/>
      <c r="M69" s="41"/>
      <c r="N69" s="41"/>
      <c r="O69" s="41"/>
      <c r="P69" s="42"/>
      <c r="Q69" s="42"/>
      <c r="R69" s="43">
        <v>0</v>
      </c>
      <c r="S69" s="44" t="s">
        <v>11</v>
      </c>
      <c r="T69" s="42"/>
      <c r="U69" s="44">
        <v>1.2770716605000001</v>
      </c>
      <c r="V69" s="42"/>
      <c r="W69" s="45" t="str">
        <f t="shared" si="0"/>
        <v>N/A</v>
      </c>
    </row>
    <row r="70" spans="1:23" ht="26.25" customHeight="1" x14ac:dyDescent="0.2">
      <c r="B70" s="233" t="s">
        <v>74</v>
      </c>
      <c r="C70" s="234"/>
      <c r="D70" s="234"/>
      <c r="E70" s="109" t="s">
        <v>2481</v>
      </c>
      <c r="F70" s="109"/>
      <c r="G70" s="109"/>
      <c r="H70" s="47"/>
      <c r="I70" s="47"/>
      <c r="J70" s="47"/>
      <c r="K70" s="47"/>
      <c r="L70" s="47"/>
      <c r="M70" s="47"/>
      <c r="N70" s="47"/>
      <c r="O70" s="47"/>
      <c r="P70" s="48"/>
      <c r="Q70" s="48"/>
      <c r="R70" s="49">
        <v>1.2770716605000001</v>
      </c>
      <c r="S70" s="50">
        <v>1.2770716605000001</v>
      </c>
      <c r="T70" s="51">
        <f t="shared" ref="T70" si="41">+IF(ISERR(S70/R70*100),"N/A",ROUND(S70/R70*100,2))</f>
        <v>100</v>
      </c>
      <c r="U70" s="50">
        <v>1.2770716605000001</v>
      </c>
      <c r="V70" s="51">
        <f t="shared" ref="V70" si="42">+IF(ISERR(U70/S70*100),"N/A",ROUND(U70/S70*100,2))</f>
        <v>100</v>
      </c>
      <c r="W70" s="52">
        <f t="shared" si="0"/>
        <v>100</v>
      </c>
    </row>
    <row r="71" spans="1:23" ht="23.25" customHeight="1" thickBot="1" x14ac:dyDescent="0.25">
      <c r="A71" s="1" t="s">
        <v>2469</v>
      </c>
      <c r="B71" s="231" t="s">
        <v>70</v>
      </c>
      <c r="C71" s="232"/>
      <c r="D71" s="232"/>
      <c r="E71" s="108" t="s">
        <v>2482</v>
      </c>
      <c r="F71" s="108"/>
      <c r="G71" s="108"/>
      <c r="H71" s="41"/>
      <c r="I71" s="41"/>
      <c r="J71" s="41"/>
      <c r="K71" s="41"/>
      <c r="L71" s="41"/>
      <c r="M71" s="41"/>
      <c r="N71" s="41"/>
      <c r="O71" s="41"/>
      <c r="P71" s="42"/>
      <c r="Q71" s="42"/>
      <c r="R71" s="43">
        <v>0</v>
      </c>
      <c r="S71" s="44" t="s">
        <v>11</v>
      </c>
      <c r="T71" s="42"/>
      <c r="U71" s="44">
        <v>1.414649748</v>
      </c>
      <c r="V71" s="42"/>
      <c r="W71" s="45" t="str">
        <f t="shared" si="0"/>
        <v>N/A</v>
      </c>
    </row>
    <row r="72" spans="1:23" ht="26.25" customHeight="1" x14ac:dyDescent="0.2">
      <c r="B72" s="233" t="s">
        <v>74</v>
      </c>
      <c r="C72" s="234"/>
      <c r="D72" s="234"/>
      <c r="E72" s="109" t="s">
        <v>2482</v>
      </c>
      <c r="F72" s="109"/>
      <c r="G72" s="109"/>
      <c r="H72" s="47"/>
      <c r="I72" s="47"/>
      <c r="J72" s="47"/>
      <c r="K72" s="47"/>
      <c r="L72" s="47"/>
      <c r="M72" s="47"/>
      <c r="N72" s="47"/>
      <c r="O72" s="47"/>
      <c r="P72" s="48"/>
      <c r="Q72" s="48"/>
      <c r="R72" s="49">
        <v>1.414649748</v>
      </c>
      <c r="S72" s="50">
        <v>1.414649748</v>
      </c>
      <c r="T72" s="51">
        <f t="shared" ref="T72" si="43">+IF(ISERR(S72/R72*100),"N/A",ROUND(S72/R72*100,2))</f>
        <v>100</v>
      </c>
      <c r="U72" s="50">
        <v>1.414649748</v>
      </c>
      <c r="V72" s="51">
        <f t="shared" ref="V72" si="44">+IF(ISERR(U72/S72*100),"N/A",ROUND(U72/S72*100,2))</f>
        <v>100</v>
      </c>
      <c r="W72" s="52">
        <f t="shared" si="0"/>
        <v>100</v>
      </c>
    </row>
    <row r="73" spans="1:23" ht="23.25" customHeight="1" thickBot="1" x14ac:dyDescent="0.25">
      <c r="A73" s="1" t="s">
        <v>2469</v>
      </c>
      <c r="B73" s="231" t="s">
        <v>70</v>
      </c>
      <c r="C73" s="232"/>
      <c r="D73" s="232"/>
      <c r="E73" s="108" t="s">
        <v>2483</v>
      </c>
      <c r="F73" s="108"/>
      <c r="G73" s="108"/>
      <c r="H73" s="41"/>
      <c r="I73" s="41"/>
      <c r="J73" s="41"/>
      <c r="K73" s="41"/>
      <c r="L73" s="41"/>
      <c r="M73" s="41"/>
      <c r="N73" s="41"/>
      <c r="O73" s="41"/>
      <c r="P73" s="42"/>
      <c r="Q73" s="42"/>
      <c r="R73" s="43">
        <v>0</v>
      </c>
      <c r="S73" s="44" t="s">
        <v>11</v>
      </c>
      <c r="T73" s="42"/>
      <c r="U73" s="44">
        <v>1.3350201195</v>
      </c>
      <c r="V73" s="42"/>
      <c r="W73" s="45" t="str">
        <f t="shared" si="0"/>
        <v>N/A</v>
      </c>
    </row>
    <row r="74" spans="1:23" ht="26.25" customHeight="1" x14ac:dyDescent="0.2">
      <c r="B74" s="233" t="s">
        <v>74</v>
      </c>
      <c r="C74" s="234"/>
      <c r="D74" s="234"/>
      <c r="E74" s="109" t="s">
        <v>2483</v>
      </c>
      <c r="F74" s="109"/>
      <c r="G74" s="109"/>
      <c r="H74" s="47"/>
      <c r="I74" s="47"/>
      <c r="J74" s="47"/>
      <c r="K74" s="47"/>
      <c r="L74" s="47"/>
      <c r="M74" s="47"/>
      <c r="N74" s="47"/>
      <c r="O74" s="47"/>
      <c r="P74" s="48"/>
      <c r="Q74" s="48"/>
      <c r="R74" s="49">
        <v>1.3350201195</v>
      </c>
      <c r="S74" s="50">
        <v>1.3350201195</v>
      </c>
      <c r="T74" s="51">
        <f t="shared" ref="T74" si="45">+IF(ISERR(S74/R74*100),"N/A",ROUND(S74/R74*100,2))</f>
        <v>100</v>
      </c>
      <c r="U74" s="50">
        <v>1.3350201195</v>
      </c>
      <c r="V74" s="51">
        <f t="shared" ref="V74" si="46">+IF(ISERR(U74/S74*100),"N/A",ROUND(U74/S74*100,2))</f>
        <v>100</v>
      </c>
      <c r="W74" s="52">
        <f t="shared" si="0"/>
        <v>100</v>
      </c>
    </row>
    <row r="75" spans="1:23" ht="23.25" customHeight="1" thickBot="1" x14ac:dyDescent="0.25">
      <c r="A75" s="1" t="s">
        <v>2469</v>
      </c>
      <c r="B75" s="231" t="s">
        <v>70</v>
      </c>
      <c r="C75" s="232"/>
      <c r="D75" s="232"/>
      <c r="E75" s="108" t="s">
        <v>2466</v>
      </c>
      <c r="F75" s="108"/>
      <c r="G75" s="108"/>
      <c r="H75" s="41"/>
      <c r="I75" s="41"/>
      <c r="J75" s="41"/>
      <c r="K75" s="41"/>
      <c r="L75" s="41"/>
      <c r="M75" s="41"/>
      <c r="N75" s="41"/>
      <c r="O75" s="41"/>
      <c r="P75" s="42"/>
      <c r="Q75" s="42"/>
      <c r="R75" s="43">
        <v>0</v>
      </c>
      <c r="S75" s="44" t="s">
        <v>11</v>
      </c>
      <c r="T75" s="42"/>
      <c r="U75" s="44">
        <v>1.9508040205000001</v>
      </c>
      <c r="V75" s="42"/>
      <c r="W75" s="45" t="str">
        <f t="shared" si="0"/>
        <v>N/A</v>
      </c>
    </row>
    <row r="76" spans="1:23" ht="26.25" customHeight="1" x14ac:dyDescent="0.2">
      <c r="B76" s="233" t="s">
        <v>74</v>
      </c>
      <c r="C76" s="234"/>
      <c r="D76" s="234"/>
      <c r="E76" s="109" t="s">
        <v>2466</v>
      </c>
      <c r="F76" s="109"/>
      <c r="G76" s="109"/>
      <c r="H76" s="47"/>
      <c r="I76" s="47"/>
      <c r="J76" s="47"/>
      <c r="K76" s="47"/>
      <c r="L76" s="47"/>
      <c r="M76" s="47"/>
      <c r="N76" s="47"/>
      <c r="O76" s="47"/>
      <c r="P76" s="48"/>
      <c r="Q76" s="48"/>
      <c r="R76" s="49">
        <v>1.9508040205000001</v>
      </c>
      <c r="S76" s="50">
        <v>1.9508040205000001</v>
      </c>
      <c r="T76" s="51">
        <f t="shared" ref="T76" si="47">+IF(ISERR(S76/R76*100),"N/A",ROUND(S76/R76*100,2))</f>
        <v>100</v>
      </c>
      <c r="U76" s="50">
        <v>1.9508040205000001</v>
      </c>
      <c r="V76" s="51">
        <f t="shared" ref="V76" si="48">+IF(ISERR(U76/S76*100),"N/A",ROUND(U76/S76*100,2))</f>
        <v>100</v>
      </c>
      <c r="W76" s="52">
        <f t="shared" si="0"/>
        <v>100</v>
      </c>
    </row>
    <row r="77" spans="1:23" ht="23.25" customHeight="1" thickBot="1" x14ac:dyDescent="0.25">
      <c r="A77" s="1" t="s">
        <v>2469</v>
      </c>
      <c r="B77" s="231" t="s">
        <v>70</v>
      </c>
      <c r="C77" s="232"/>
      <c r="D77" s="232"/>
      <c r="E77" s="108" t="s">
        <v>2484</v>
      </c>
      <c r="F77" s="108"/>
      <c r="G77" s="108"/>
      <c r="H77" s="41"/>
      <c r="I77" s="41"/>
      <c r="J77" s="41"/>
      <c r="K77" s="41"/>
      <c r="L77" s="41"/>
      <c r="M77" s="41"/>
      <c r="N77" s="41"/>
      <c r="O77" s="41"/>
      <c r="P77" s="42"/>
      <c r="Q77" s="42"/>
      <c r="R77" s="43">
        <v>0</v>
      </c>
      <c r="S77" s="44" t="s">
        <v>11</v>
      </c>
      <c r="T77" s="42"/>
      <c r="U77" s="44">
        <v>2.2872499999999998</v>
      </c>
      <c r="V77" s="42"/>
      <c r="W77" s="45" t="str">
        <f t="shared" si="0"/>
        <v>N/A</v>
      </c>
    </row>
    <row r="78" spans="1:23" ht="26.25" customHeight="1" x14ac:dyDescent="0.2">
      <c r="B78" s="233" t="s">
        <v>74</v>
      </c>
      <c r="C78" s="234"/>
      <c r="D78" s="234"/>
      <c r="E78" s="109" t="s">
        <v>2484</v>
      </c>
      <c r="F78" s="109"/>
      <c r="G78" s="109"/>
      <c r="H78" s="47"/>
      <c r="I78" s="47"/>
      <c r="J78" s="47"/>
      <c r="K78" s="47"/>
      <c r="L78" s="47"/>
      <c r="M78" s="47"/>
      <c r="N78" s="47"/>
      <c r="O78" s="47"/>
      <c r="P78" s="48"/>
      <c r="Q78" s="48"/>
      <c r="R78" s="49">
        <v>2.2872499999999998</v>
      </c>
      <c r="S78" s="50">
        <v>2.2872499999999998</v>
      </c>
      <c r="T78" s="51">
        <f t="shared" ref="T78" si="49">+IF(ISERR(S78/R78*100),"N/A",ROUND(S78/R78*100,2))</f>
        <v>100</v>
      </c>
      <c r="U78" s="50">
        <v>2.2872499999999998</v>
      </c>
      <c r="V78" s="51">
        <f t="shared" ref="V78" si="50">+IF(ISERR(U78/S78*100),"N/A",ROUND(U78/S78*100,2))</f>
        <v>100</v>
      </c>
      <c r="W78" s="52">
        <f t="shared" si="0"/>
        <v>100</v>
      </c>
    </row>
    <row r="79" spans="1:23" ht="23.25" customHeight="1" thickBot="1" x14ac:dyDescent="0.25">
      <c r="A79" s="1" t="s">
        <v>2469</v>
      </c>
      <c r="B79" s="231" t="s">
        <v>70</v>
      </c>
      <c r="C79" s="232"/>
      <c r="D79" s="232"/>
      <c r="E79" s="108" t="s">
        <v>2485</v>
      </c>
      <c r="F79" s="108"/>
      <c r="G79" s="108"/>
      <c r="H79" s="41"/>
      <c r="I79" s="41"/>
      <c r="J79" s="41"/>
      <c r="K79" s="41"/>
      <c r="L79" s="41"/>
      <c r="M79" s="41"/>
      <c r="N79" s="41"/>
      <c r="O79" s="41"/>
      <c r="P79" s="42"/>
      <c r="Q79" s="42"/>
      <c r="R79" s="43">
        <v>0</v>
      </c>
      <c r="S79" s="44" t="s">
        <v>11</v>
      </c>
      <c r="T79" s="42"/>
      <c r="U79" s="44">
        <v>1.2674939645000001</v>
      </c>
      <c r="V79" s="42"/>
      <c r="W79" s="45" t="str">
        <f t="shared" si="0"/>
        <v>N/A</v>
      </c>
    </row>
    <row r="80" spans="1:23" ht="26.25" customHeight="1" x14ac:dyDescent="0.2">
      <c r="B80" s="233" t="s">
        <v>74</v>
      </c>
      <c r="C80" s="234"/>
      <c r="D80" s="234"/>
      <c r="E80" s="109" t="s">
        <v>2485</v>
      </c>
      <c r="F80" s="109"/>
      <c r="G80" s="109"/>
      <c r="H80" s="47"/>
      <c r="I80" s="47"/>
      <c r="J80" s="47"/>
      <c r="K80" s="47"/>
      <c r="L80" s="47"/>
      <c r="M80" s="47"/>
      <c r="N80" s="47"/>
      <c r="O80" s="47"/>
      <c r="P80" s="48"/>
      <c r="Q80" s="48"/>
      <c r="R80" s="49">
        <v>1.2674939645000001</v>
      </c>
      <c r="S80" s="50">
        <v>1.2674939645000001</v>
      </c>
      <c r="T80" s="51">
        <f t="shared" ref="T80" si="51">+IF(ISERR(S80/R80*100),"N/A",ROUND(S80/R80*100,2))</f>
        <v>100</v>
      </c>
      <c r="U80" s="50">
        <v>1.2674939645000001</v>
      </c>
      <c r="V80" s="51">
        <f t="shared" ref="V80" si="52">+IF(ISERR(U80/S80*100),"N/A",ROUND(U80/S80*100,2))</f>
        <v>100</v>
      </c>
      <c r="W80" s="52">
        <f t="shared" si="0"/>
        <v>100</v>
      </c>
    </row>
    <row r="81" spans="1:23" ht="23.25" customHeight="1" thickBot="1" x14ac:dyDescent="0.25">
      <c r="A81" s="1" t="s">
        <v>2469</v>
      </c>
      <c r="B81" s="231" t="s">
        <v>70</v>
      </c>
      <c r="C81" s="232"/>
      <c r="D81" s="232"/>
      <c r="E81" s="108" t="s">
        <v>2486</v>
      </c>
      <c r="F81" s="108"/>
      <c r="G81" s="108"/>
      <c r="H81" s="41"/>
      <c r="I81" s="41"/>
      <c r="J81" s="41"/>
      <c r="K81" s="41"/>
      <c r="L81" s="41"/>
      <c r="M81" s="41"/>
      <c r="N81" s="41"/>
      <c r="O81" s="41"/>
      <c r="P81" s="42"/>
      <c r="Q81" s="42"/>
      <c r="R81" s="43">
        <v>0</v>
      </c>
      <c r="S81" s="44" t="s">
        <v>11</v>
      </c>
      <c r="T81" s="42"/>
      <c r="U81" s="44">
        <v>1.4432344914999999</v>
      </c>
      <c r="V81" s="42"/>
      <c r="W81" s="45" t="str">
        <f t="shared" si="0"/>
        <v>N/A</v>
      </c>
    </row>
    <row r="82" spans="1:23" ht="26.25" customHeight="1" x14ac:dyDescent="0.2">
      <c r="B82" s="233" t="s">
        <v>74</v>
      </c>
      <c r="C82" s="234"/>
      <c r="D82" s="234"/>
      <c r="E82" s="109" t="s">
        <v>2486</v>
      </c>
      <c r="F82" s="109"/>
      <c r="G82" s="109"/>
      <c r="H82" s="47"/>
      <c r="I82" s="47"/>
      <c r="J82" s="47"/>
      <c r="K82" s="47"/>
      <c r="L82" s="47"/>
      <c r="M82" s="47"/>
      <c r="N82" s="47"/>
      <c r="O82" s="47"/>
      <c r="P82" s="48"/>
      <c r="Q82" s="48"/>
      <c r="R82" s="49">
        <v>1.4432344914999999</v>
      </c>
      <c r="S82" s="50">
        <v>1.4432344914999999</v>
      </c>
      <c r="T82" s="51">
        <f t="shared" ref="T82" si="53">+IF(ISERR(S82/R82*100),"N/A",ROUND(S82/R82*100,2))</f>
        <v>100</v>
      </c>
      <c r="U82" s="50">
        <v>1.4432344914999999</v>
      </c>
      <c r="V82" s="51">
        <f t="shared" ref="V82" si="54">+IF(ISERR(U82/S82*100),"N/A",ROUND(U82/S82*100,2))</f>
        <v>100</v>
      </c>
      <c r="W82" s="52">
        <f t="shared" si="0"/>
        <v>100</v>
      </c>
    </row>
    <row r="83" spans="1:23" ht="23.25" customHeight="1" thickBot="1" x14ac:dyDescent="0.25">
      <c r="A83" s="1" t="s">
        <v>2469</v>
      </c>
      <c r="B83" s="231" t="s">
        <v>70</v>
      </c>
      <c r="C83" s="232"/>
      <c r="D83" s="232"/>
      <c r="E83" s="108" t="s">
        <v>2467</v>
      </c>
      <c r="F83" s="108"/>
      <c r="G83" s="108"/>
      <c r="H83" s="41"/>
      <c r="I83" s="41"/>
      <c r="J83" s="41"/>
      <c r="K83" s="41"/>
      <c r="L83" s="41"/>
      <c r="M83" s="41"/>
      <c r="N83" s="41"/>
      <c r="O83" s="41"/>
      <c r="P83" s="42"/>
      <c r="Q83" s="42"/>
      <c r="R83" s="43">
        <v>0</v>
      </c>
      <c r="S83" s="44" t="s">
        <v>11</v>
      </c>
      <c r="T83" s="42"/>
      <c r="U83" s="44">
        <v>2.4761709685</v>
      </c>
      <c r="V83" s="42"/>
      <c r="W83" s="45" t="str">
        <f t="shared" si="0"/>
        <v>N/A</v>
      </c>
    </row>
    <row r="84" spans="1:23" ht="26.25" customHeight="1" x14ac:dyDescent="0.2">
      <c r="B84" s="233" t="s">
        <v>74</v>
      </c>
      <c r="C84" s="234"/>
      <c r="D84" s="234"/>
      <c r="E84" s="109" t="s">
        <v>2467</v>
      </c>
      <c r="F84" s="109"/>
      <c r="G84" s="109"/>
      <c r="H84" s="47"/>
      <c r="I84" s="47"/>
      <c r="J84" s="47"/>
      <c r="K84" s="47"/>
      <c r="L84" s="47"/>
      <c r="M84" s="47"/>
      <c r="N84" s="47"/>
      <c r="O84" s="47"/>
      <c r="P84" s="48"/>
      <c r="Q84" s="48"/>
      <c r="R84" s="49">
        <v>2.4761709685</v>
      </c>
      <c r="S84" s="50">
        <v>2.4761709685</v>
      </c>
      <c r="T84" s="51">
        <f t="shared" ref="T84" si="55">+IF(ISERR(S84/R84*100),"N/A",ROUND(S84/R84*100,2))</f>
        <v>100</v>
      </c>
      <c r="U84" s="50">
        <v>2.4761709685</v>
      </c>
      <c r="V84" s="51">
        <f t="shared" ref="V84" si="56">+IF(ISERR(U84/S84*100),"N/A",ROUND(U84/S84*100,2))</f>
        <v>100</v>
      </c>
      <c r="W84" s="52">
        <f t="shared" si="0"/>
        <v>100</v>
      </c>
    </row>
    <row r="85" spans="1:23" ht="23.25" customHeight="1" thickBot="1" x14ac:dyDescent="0.25">
      <c r="A85" s="1" t="s">
        <v>2469</v>
      </c>
      <c r="B85" s="231" t="s">
        <v>70</v>
      </c>
      <c r="C85" s="232"/>
      <c r="D85" s="232"/>
      <c r="E85" s="108" t="s">
        <v>2468</v>
      </c>
      <c r="F85" s="108"/>
      <c r="G85" s="108"/>
      <c r="H85" s="41"/>
      <c r="I85" s="41"/>
      <c r="J85" s="41"/>
      <c r="K85" s="41"/>
      <c r="L85" s="41"/>
      <c r="M85" s="41"/>
      <c r="N85" s="41"/>
      <c r="O85" s="41"/>
      <c r="P85" s="42"/>
      <c r="Q85" s="42"/>
      <c r="R85" s="43">
        <v>0</v>
      </c>
      <c r="S85" s="44" t="s">
        <v>11</v>
      </c>
      <c r="T85" s="42"/>
      <c r="U85" s="44">
        <v>3.5885612824999997</v>
      </c>
      <c r="V85" s="42"/>
      <c r="W85" s="45" t="str">
        <f t="shared" si="0"/>
        <v>N/A</v>
      </c>
    </row>
    <row r="86" spans="1:23" ht="26.25" customHeight="1" x14ac:dyDescent="0.2">
      <c r="B86" s="233" t="s">
        <v>74</v>
      </c>
      <c r="C86" s="234"/>
      <c r="D86" s="234"/>
      <c r="E86" s="109" t="s">
        <v>2468</v>
      </c>
      <c r="F86" s="109"/>
      <c r="G86" s="109"/>
      <c r="H86" s="47"/>
      <c r="I86" s="47"/>
      <c r="J86" s="47"/>
      <c r="K86" s="47"/>
      <c r="L86" s="47"/>
      <c r="M86" s="47"/>
      <c r="N86" s="47"/>
      <c r="O86" s="47"/>
      <c r="P86" s="48"/>
      <c r="Q86" s="48"/>
      <c r="R86" s="49">
        <v>3.5885612824999997</v>
      </c>
      <c r="S86" s="50">
        <v>3.5885612824999997</v>
      </c>
      <c r="T86" s="51">
        <f t="shared" ref="T86" si="57">+IF(ISERR(S86/R86*100),"N/A",ROUND(S86/R86*100,2))</f>
        <v>100</v>
      </c>
      <c r="U86" s="50">
        <v>3.5885612824999997</v>
      </c>
      <c r="V86" s="51">
        <f t="shared" ref="V86" si="58">+IF(ISERR(U86/S86*100),"N/A",ROUND(U86/S86*100,2))</f>
        <v>100</v>
      </c>
      <c r="W86" s="52">
        <f t="shared" si="0"/>
        <v>100</v>
      </c>
    </row>
    <row r="87" spans="1:23" ht="23.25" customHeight="1" thickBot="1" x14ac:dyDescent="0.25">
      <c r="A87" s="1" t="s">
        <v>2469</v>
      </c>
      <c r="B87" s="231" t="s">
        <v>70</v>
      </c>
      <c r="C87" s="232"/>
      <c r="D87" s="232"/>
      <c r="E87" s="108" t="s">
        <v>2487</v>
      </c>
      <c r="F87" s="108"/>
      <c r="G87" s="108"/>
      <c r="H87" s="41"/>
      <c r="I87" s="41"/>
      <c r="J87" s="41"/>
      <c r="K87" s="41"/>
      <c r="L87" s="41"/>
      <c r="M87" s="41"/>
      <c r="N87" s="41"/>
      <c r="O87" s="41"/>
      <c r="P87" s="42"/>
      <c r="Q87" s="42"/>
      <c r="R87" s="43">
        <v>0</v>
      </c>
      <c r="S87" s="44" t="s">
        <v>11</v>
      </c>
      <c r="T87" s="42"/>
      <c r="U87" s="44">
        <v>1.60596883931</v>
      </c>
      <c r="V87" s="42"/>
      <c r="W87" s="45" t="str">
        <f t="shared" si="0"/>
        <v>N/A</v>
      </c>
    </row>
    <row r="88" spans="1:23" ht="26.25" customHeight="1" x14ac:dyDescent="0.2">
      <c r="B88" s="233" t="s">
        <v>74</v>
      </c>
      <c r="C88" s="234"/>
      <c r="D88" s="234"/>
      <c r="E88" s="109" t="s">
        <v>2487</v>
      </c>
      <c r="F88" s="109"/>
      <c r="G88" s="109"/>
      <c r="H88" s="47"/>
      <c r="I88" s="47"/>
      <c r="J88" s="47"/>
      <c r="K88" s="47"/>
      <c r="L88" s="47"/>
      <c r="M88" s="47"/>
      <c r="N88" s="47"/>
      <c r="O88" s="47"/>
      <c r="P88" s="48"/>
      <c r="Q88" s="48"/>
      <c r="R88" s="49">
        <v>1.60596883931</v>
      </c>
      <c r="S88" s="50">
        <v>1.60596883931</v>
      </c>
      <c r="T88" s="51">
        <f t="shared" ref="T88" si="59">+IF(ISERR(S88/R88*100),"N/A",ROUND(S88/R88*100,2))</f>
        <v>100</v>
      </c>
      <c r="U88" s="50">
        <v>1.60596883931</v>
      </c>
      <c r="V88" s="51">
        <f t="shared" ref="V88" si="60">+IF(ISERR(U88/S88*100),"N/A",ROUND(U88/S88*100,2))</f>
        <v>100</v>
      </c>
      <c r="W88" s="52">
        <f t="shared" si="0"/>
        <v>100</v>
      </c>
    </row>
    <row r="89" spans="1:23" ht="23.25" customHeight="1" thickBot="1" x14ac:dyDescent="0.25">
      <c r="A89" s="1" t="s">
        <v>2469</v>
      </c>
      <c r="B89" s="231" t="s">
        <v>70</v>
      </c>
      <c r="C89" s="232"/>
      <c r="D89" s="232"/>
      <c r="E89" s="108" t="s">
        <v>1741</v>
      </c>
      <c r="F89" s="108"/>
      <c r="G89" s="108"/>
      <c r="H89" s="41"/>
      <c r="I89" s="41"/>
      <c r="J89" s="41"/>
      <c r="K89" s="41"/>
      <c r="L89" s="41"/>
      <c r="M89" s="41"/>
      <c r="N89" s="41"/>
      <c r="O89" s="41"/>
      <c r="P89" s="42"/>
      <c r="Q89" s="42"/>
      <c r="R89" s="43">
        <v>124.8241364375</v>
      </c>
      <c r="S89" s="44" t="s">
        <v>11</v>
      </c>
      <c r="T89" s="42"/>
      <c r="U89" s="44">
        <v>48.187009850685001</v>
      </c>
      <c r="V89" s="42"/>
      <c r="W89" s="45">
        <f t="shared" si="0"/>
        <v>38.6</v>
      </c>
    </row>
    <row r="90" spans="1:23" ht="26.25" customHeight="1" thickBot="1" x14ac:dyDescent="0.25">
      <c r="B90" s="233" t="s">
        <v>74</v>
      </c>
      <c r="C90" s="234"/>
      <c r="D90" s="234"/>
      <c r="E90" s="109" t="s">
        <v>1741</v>
      </c>
      <c r="F90" s="109"/>
      <c r="G90" s="109"/>
      <c r="H90" s="47"/>
      <c r="I90" s="47"/>
      <c r="J90" s="47"/>
      <c r="K90" s="47"/>
      <c r="L90" s="47"/>
      <c r="M90" s="47"/>
      <c r="N90" s="47"/>
      <c r="O90" s="47"/>
      <c r="P90" s="48"/>
      <c r="Q90" s="48"/>
      <c r="R90" s="49">
        <v>48.187663350685</v>
      </c>
      <c r="S90" s="50">
        <v>48.187663350685</v>
      </c>
      <c r="T90" s="51">
        <f t="shared" ref="T90" si="61">+IF(ISERR(S90/R90*100),"N/A",ROUND(S90/R90*100,2))</f>
        <v>100</v>
      </c>
      <c r="U90" s="50">
        <v>48.187009850685001</v>
      </c>
      <c r="V90" s="51">
        <f t="shared" ref="V90" si="62">+IF(ISERR(U90/S90*100),"N/A",ROUND(U90/S90*100,2))</f>
        <v>100</v>
      </c>
      <c r="W90" s="52">
        <f t="shared" si="0"/>
        <v>100</v>
      </c>
    </row>
    <row r="91" spans="1:23" ht="22.5" customHeight="1" thickTop="1" thickBot="1" x14ac:dyDescent="0.25">
      <c r="B91" s="11" t="s">
        <v>80</v>
      </c>
      <c r="C91" s="12"/>
      <c r="D91" s="12"/>
      <c r="E91" s="12"/>
      <c r="F91" s="12"/>
      <c r="G91" s="12"/>
      <c r="H91" s="13"/>
      <c r="I91" s="13"/>
      <c r="J91" s="13"/>
      <c r="K91" s="13"/>
      <c r="L91" s="13"/>
      <c r="M91" s="13"/>
      <c r="N91" s="13"/>
      <c r="O91" s="13"/>
      <c r="P91" s="13"/>
      <c r="Q91" s="13"/>
      <c r="R91" s="13"/>
      <c r="S91" s="13"/>
      <c r="T91" s="13"/>
      <c r="U91" s="13"/>
      <c r="V91" s="13"/>
      <c r="W91" s="14"/>
    </row>
    <row r="92" spans="1:23" ht="37.5" customHeight="1" thickTop="1" x14ac:dyDescent="0.2">
      <c r="B92" s="213" t="s">
        <v>1740</v>
      </c>
      <c r="C92" s="214"/>
      <c r="D92" s="214"/>
      <c r="E92" s="214"/>
      <c r="F92" s="214"/>
      <c r="G92" s="214"/>
      <c r="H92" s="214"/>
      <c r="I92" s="214"/>
      <c r="J92" s="214"/>
      <c r="K92" s="214"/>
      <c r="L92" s="214"/>
      <c r="M92" s="214"/>
      <c r="N92" s="214"/>
      <c r="O92" s="214"/>
      <c r="P92" s="214"/>
      <c r="Q92" s="214"/>
      <c r="R92" s="214"/>
      <c r="S92" s="214"/>
      <c r="T92" s="214"/>
      <c r="U92" s="214"/>
      <c r="V92" s="214"/>
      <c r="W92" s="215"/>
    </row>
    <row r="93" spans="1:23" ht="39.75" customHeight="1" thickBot="1" x14ac:dyDescent="0.25">
      <c r="B93" s="216"/>
      <c r="C93" s="217"/>
      <c r="D93" s="217"/>
      <c r="E93" s="217"/>
      <c r="F93" s="217"/>
      <c r="G93" s="217"/>
      <c r="H93" s="217"/>
      <c r="I93" s="217"/>
      <c r="J93" s="217"/>
      <c r="K93" s="217"/>
      <c r="L93" s="217"/>
      <c r="M93" s="217"/>
      <c r="N93" s="217"/>
      <c r="O93" s="217"/>
      <c r="P93" s="217"/>
      <c r="Q93" s="217"/>
      <c r="R93" s="217"/>
      <c r="S93" s="217"/>
      <c r="T93" s="217"/>
      <c r="U93" s="217"/>
      <c r="V93" s="217"/>
      <c r="W93" s="218"/>
    </row>
    <row r="94" spans="1:23" ht="37.5" customHeight="1" thickTop="1" x14ac:dyDescent="0.2">
      <c r="B94" s="213" t="s">
        <v>1739</v>
      </c>
      <c r="C94" s="214"/>
      <c r="D94" s="214"/>
      <c r="E94" s="214"/>
      <c r="F94" s="214"/>
      <c r="G94" s="214"/>
      <c r="H94" s="214"/>
      <c r="I94" s="214"/>
      <c r="J94" s="214"/>
      <c r="K94" s="214"/>
      <c r="L94" s="214"/>
      <c r="M94" s="214"/>
      <c r="N94" s="214"/>
      <c r="O94" s="214"/>
      <c r="P94" s="214"/>
      <c r="Q94" s="214"/>
      <c r="R94" s="214"/>
      <c r="S94" s="214"/>
      <c r="T94" s="214"/>
      <c r="U94" s="214"/>
      <c r="V94" s="214"/>
      <c r="W94" s="215"/>
    </row>
    <row r="95" spans="1:23" ht="57.75" customHeight="1" thickBot="1" x14ac:dyDescent="0.25">
      <c r="B95" s="216"/>
      <c r="C95" s="217"/>
      <c r="D95" s="217"/>
      <c r="E95" s="217"/>
      <c r="F95" s="217"/>
      <c r="G95" s="217"/>
      <c r="H95" s="217"/>
      <c r="I95" s="217"/>
      <c r="J95" s="217"/>
      <c r="K95" s="217"/>
      <c r="L95" s="217"/>
      <c r="M95" s="217"/>
      <c r="N95" s="217"/>
      <c r="O95" s="217"/>
      <c r="P95" s="217"/>
      <c r="Q95" s="217"/>
      <c r="R95" s="217"/>
      <c r="S95" s="217"/>
      <c r="T95" s="217"/>
      <c r="U95" s="217"/>
      <c r="V95" s="217"/>
      <c r="W95" s="218"/>
    </row>
    <row r="96" spans="1:23" ht="37.5" customHeight="1" thickTop="1" x14ac:dyDescent="0.2">
      <c r="B96" s="213" t="s">
        <v>1738</v>
      </c>
      <c r="C96" s="214"/>
      <c r="D96" s="214"/>
      <c r="E96" s="214"/>
      <c r="F96" s="214"/>
      <c r="G96" s="214"/>
      <c r="H96" s="214"/>
      <c r="I96" s="214"/>
      <c r="J96" s="214"/>
      <c r="K96" s="214"/>
      <c r="L96" s="214"/>
      <c r="M96" s="214"/>
      <c r="N96" s="214"/>
      <c r="O96" s="214"/>
      <c r="P96" s="214"/>
      <c r="Q96" s="214"/>
      <c r="R96" s="214"/>
      <c r="S96" s="214"/>
      <c r="T96" s="214"/>
      <c r="U96" s="214"/>
      <c r="V96" s="214"/>
      <c r="W96" s="215"/>
    </row>
    <row r="97" spans="2:23" ht="36" customHeight="1" thickBot="1" x14ac:dyDescent="0.25">
      <c r="B97" s="219"/>
      <c r="C97" s="220"/>
      <c r="D97" s="220"/>
      <c r="E97" s="220"/>
      <c r="F97" s="220"/>
      <c r="G97" s="220"/>
      <c r="H97" s="220"/>
      <c r="I97" s="220"/>
      <c r="J97" s="220"/>
      <c r="K97" s="220"/>
      <c r="L97" s="220"/>
      <c r="M97" s="220"/>
      <c r="N97" s="220"/>
      <c r="O97" s="220"/>
      <c r="P97" s="220"/>
      <c r="Q97" s="220"/>
      <c r="R97" s="220"/>
      <c r="S97" s="220"/>
      <c r="T97" s="220"/>
      <c r="U97" s="220"/>
      <c r="V97" s="220"/>
      <c r="W97" s="221"/>
    </row>
  </sheetData>
  <mergeCells count="121">
    <mergeCell ref="B96:W97"/>
    <mergeCell ref="B25:Q26"/>
    <mergeCell ref="S25:T25"/>
    <mergeCell ref="V25:W25"/>
    <mergeCell ref="B92:W93"/>
    <mergeCell ref="B22:L22"/>
    <mergeCell ref="M22:N22"/>
    <mergeCell ref="O22:P22"/>
    <mergeCell ref="Q22:R22"/>
    <mergeCell ref="B23:L23"/>
    <mergeCell ref="M23:N23"/>
    <mergeCell ref="O23:P23"/>
    <mergeCell ref="Q23:R23"/>
    <mergeCell ref="B94:W9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C10:W10"/>
    <mergeCell ref="B13:I13"/>
    <mergeCell ref="K13:Q13"/>
    <mergeCell ref="S13:W13"/>
    <mergeCell ref="C14:I14"/>
    <mergeCell ref="L14:Q14"/>
    <mergeCell ref="T14:W14"/>
    <mergeCell ref="C15:I15"/>
    <mergeCell ref="L15:Q15"/>
    <mergeCell ref="T15:W15"/>
    <mergeCell ref="B83:D83"/>
    <mergeCell ref="B84:D84"/>
    <mergeCell ref="B85:D85"/>
    <mergeCell ref="B86:D86"/>
    <mergeCell ref="B87:D87"/>
    <mergeCell ref="B88:D88"/>
    <mergeCell ref="B89:D8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B90:D90"/>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5:D75"/>
    <mergeCell ref="B76:D76"/>
    <mergeCell ref="B77:D77"/>
    <mergeCell ref="B78:D78"/>
    <mergeCell ref="B79:D79"/>
    <mergeCell ref="B80:D80"/>
    <mergeCell ref="B81:D81"/>
    <mergeCell ref="B82:D82"/>
    <mergeCell ref="B74:D74"/>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42:D42"/>
    <mergeCell ref="B58:D58"/>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0"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1717</v>
      </c>
      <c r="D4" s="266" t="s">
        <v>1716</v>
      </c>
      <c r="E4" s="266"/>
      <c r="F4" s="266"/>
      <c r="G4" s="266"/>
      <c r="H4" s="267"/>
      <c r="I4" s="18"/>
      <c r="J4" s="268" t="s">
        <v>6</v>
      </c>
      <c r="K4" s="266"/>
      <c r="L4" s="17" t="s">
        <v>1776</v>
      </c>
      <c r="M4" s="269" t="s">
        <v>1775</v>
      </c>
      <c r="N4" s="269"/>
      <c r="O4" s="269"/>
      <c r="P4" s="269"/>
      <c r="Q4" s="270"/>
      <c r="R4" s="19"/>
      <c r="S4" s="271" t="s">
        <v>9</v>
      </c>
      <c r="T4" s="272"/>
      <c r="U4" s="272"/>
      <c r="V4" s="259" t="s">
        <v>1774</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1743</v>
      </c>
      <c r="D6" s="255" t="s">
        <v>1754</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1773</v>
      </c>
      <c r="K8" s="26" t="s">
        <v>103</v>
      </c>
      <c r="L8" s="26" t="s">
        <v>1772</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71.75" customHeight="1" thickTop="1" thickBot="1" x14ac:dyDescent="0.25">
      <c r="B10" s="27" t="s">
        <v>25</v>
      </c>
      <c r="C10" s="259" t="s">
        <v>1771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1750</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1770</v>
      </c>
      <c r="C21" s="236"/>
      <c r="D21" s="236"/>
      <c r="E21" s="236"/>
      <c r="F21" s="236"/>
      <c r="G21" s="236"/>
      <c r="H21" s="236"/>
      <c r="I21" s="236"/>
      <c r="J21" s="236"/>
      <c r="K21" s="236"/>
      <c r="L21" s="236"/>
      <c r="M21" s="237" t="s">
        <v>1743</v>
      </c>
      <c r="N21" s="237"/>
      <c r="O21" s="237" t="s">
        <v>52</v>
      </c>
      <c r="P21" s="237"/>
      <c r="Q21" s="238" t="s">
        <v>69</v>
      </c>
      <c r="R21" s="238"/>
      <c r="S21" s="34" t="s">
        <v>54</v>
      </c>
      <c r="T21" s="34" t="s">
        <v>54</v>
      </c>
      <c r="U21" s="34" t="s">
        <v>1769</v>
      </c>
      <c r="V21" s="34">
        <f>+IF(ISERR(U21/T21*100),"N/A",ROUND(U21/T21*100,2))</f>
        <v>120.16</v>
      </c>
      <c r="W21" s="35">
        <f>+IF(ISERR(U21/S21*100),"N/A",ROUND(U21/S21*100,2))</f>
        <v>120.16</v>
      </c>
    </row>
    <row r="22" spans="2:27" ht="56.25" customHeight="1" thickBot="1" x14ac:dyDescent="0.25">
      <c r="B22" s="235" t="s">
        <v>1768</v>
      </c>
      <c r="C22" s="236"/>
      <c r="D22" s="236"/>
      <c r="E22" s="236"/>
      <c r="F22" s="236"/>
      <c r="G22" s="236"/>
      <c r="H22" s="236"/>
      <c r="I22" s="236"/>
      <c r="J22" s="236"/>
      <c r="K22" s="236"/>
      <c r="L22" s="236"/>
      <c r="M22" s="237" t="s">
        <v>1743</v>
      </c>
      <c r="N22" s="237"/>
      <c r="O22" s="237" t="s">
        <v>52</v>
      </c>
      <c r="P22" s="237"/>
      <c r="Q22" s="238" t="s">
        <v>53</v>
      </c>
      <c r="R22" s="238"/>
      <c r="S22" s="34" t="s">
        <v>1767</v>
      </c>
      <c r="T22" s="34" t="s">
        <v>1766</v>
      </c>
      <c r="U22" s="34" t="s">
        <v>1765</v>
      </c>
      <c r="V22" s="34">
        <f>+IF(ISERR(U22/T22*100),"N/A",ROUND(U22/T22*100,2))</f>
        <v>94.08</v>
      </c>
      <c r="W22" s="35">
        <f>+IF(ISERR(U22/S22*100),"N/A",ROUND(U22/S22*100,2))</f>
        <v>94.38</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1741</v>
      </c>
      <c r="F26" s="40"/>
      <c r="G26" s="40"/>
      <c r="H26" s="41"/>
      <c r="I26" s="41"/>
      <c r="J26" s="41"/>
      <c r="K26" s="41"/>
      <c r="L26" s="41"/>
      <c r="M26" s="41"/>
      <c r="N26" s="41"/>
      <c r="O26" s="41"/>
      <c r="P26" s="42"/>
      <c r="Q26" s="42"/>
      <c r="R26" s="43" t="s">
        <v>1764</v>
      </c>
      <c r="S26" s="44" t="s">
        <v>11</v>
      </c>
      <c r="T26" s="42"/>
      <c r="U26" s="44" t="s">
        <v>1761</v>
      </c>
      <c r="V26" s="42"/>
      <c r="W26" s="45">
        <f>+IF(ISERR(U26/R26*100),"N/A",ROUND(U26/R26*100,2))</f>
        <v>99.11</v>
      </c>
    </row>
    <row r="27" spans="2:27" ht="26.25" customHeight="1" thickBot="1" x14ac:dyDescent="0.25">
      <c r="B27" s="233" t="s">
        <v>74</v>
      </c>
      <c r="C27" s="234"/>
      <c r="D27" s="234"/>
      <c r="E27" s="46" t="s">
        <v>1741</v>
      </c>
      <c r="F27" s="46"/>
      <c r="G27" s="46"/>
      <c r="H27" s="47"/>
      <c r="I27" s="47"/>
      <c r="J27" s="47"/>
      <c r="K27" s="47"/>
      <c r="L27" s="47"/>
      <c r="M27" s="47"/>
      <c r="N27" s="47"/>
      <c r="O27" s="47"/>
      <c r="P27" s="48"/>
      <c r="Q27" s="48"/>
      <c r="R27" s="49" t="s">
        <v>1763</v>
      </c>
      <c r="S27" s="50" t="s">
        <v>1762</v>
      </c>
      <c r="T27" s="51">
        <f>+IF(ISERR(S27/R27*100),"N/A",ROUND(S27/R27*100,2))</f>
        <v>100</v>
      </c>
      <c r="U27" s="50" t="s">
        <v>1761</v>
      </c>
      <c r="V27" s="51">
        <f>+IF(ISERR(U27/S27*100),"N/A",ROUND(U27/S27*100,2))</f>
        <v>99.97</v>
      </c>
      <c r="W27" s="52">
        <f>+IF(ISERR(U27/R27*100),"N/A",ROUND(U27/R27*100,2))</f>
        <v>99.97</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1760</v>
      </c>
      <c r="C29" s="214"/>
      <c r="D29" s="214"/>
      <c r="E29" s="214"/>
      <c r="F29" s="214"/>
      <c r="G29" s="214"/>
      <c r="H29" s="214"/>
      <c r="I29" s="214"/>
      <c r="J29" s="214"/>
      <c r="K29" s="214"/>
      <c r="L29" s="214"/>
      <c r="M29" s="214"/>
      <c r="N29" s="214"/>
      <c r="O29" s="214"/>
      <c r="P29" s="214"/>
      <c r="Q29" s="214"/>
      <c r="R29" s="214"/>
      <c r="S29" s="214"/>
      <c r="T29" s="214"/>
      <c r="U29" s="214"/>
      <c r="V29" s="214"/>
      <c r="W29" s="215"/>
    </row>
    <row r="30" spans="2:27" ht="80.2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1759</v>
      </c>
      <c r="C31" s="214"/>
      <c r="D31" s="214"/>
      <c r="E31" s="214"/>
      <c r="F31" s="214"/>
      <c r="G31" s="214"/>
      <c r="H31" s="214"/>
      <c r="I31" s="214"/>
      <c r="J31" s="214"/>
      <c r="K31" s="214"/>
      <c r="L31" s="214"/>
      <c r="M31" s="214"/>
      <c r="N31" s="214"/>
      <c r="O31" s="214"/>
      <c r="P31" s="214"/>
      <c r="Q31" s="214"/>
      <c r="R31" s="214"/>
      <c r="S31" s="214"/>
      <c r="T31" s="214"/>
      <c r="U31" s="214"/>
      <c r="V31" s="214"/>
      <c r="W31" s="215"/>
    </row>
    <row r="32" spans="2:27" ht="1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1758</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3.5"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111</v>
      </c>
      <c r="D4" s="266" t="s">
        <v>110</v>
      </c>
      <c r="E4" s="266"/>
      <c r="F4" s="266"/>
      <c r="G4" s="266"/>
      <c r="H4" s="267"/>
      <c r="I4" s="18"/>
      <c r="J4" s="268" t="s">
        <v>6</v>
      </c>
      <c r="K4" s="266"/>
      <c r="L4" s="17" t="s">
        <v>186</v>
      </c>
      <c r="M4" s="269" t="s">
        <v>185</v>
      </c>
      <c r="N4" s="269"/>
      <c r="O4" s="269"/>
      <c r="P4" s="269"/>
      <c r="Q4" s="270"/>
      <c r="R4" s="19"/>
      <c r="S4" s="271" t="s">
        <v>9</v>
      </c>
      <c r="T4" s="272"/>
      <c r="U4" s="272"/>
      <c r="V4" s="259" t="s">
        <v>184</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175</v>
      </c>
      <c r="D6" s="255" t="s">
        <v>183</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164</v>
      </c>
      <c r="D7" s="257" t="s">
        <v>182</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181</v>
      </c>
      <c r="K8" s="26" t="s">
        <v>13</v>
      </c>
      <c r="L8" s="26" t="s">
        <v>180</v>
      </c>
      <c r="M8" s="26" t="s">
        <v>13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259.5" customHeight="1" thickTop="1" thickBot="1" x14ac:dyDescent="0.25">
      <c r="B10" s="27" t="s">
        <v>25</v>
      </c>
      <c r="C10" s="259" t="s">
        <v>179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145</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178</v>
      </c>
      <c r="C21" s="236"/>
      <c r="D21" s="236"/>
      <c r="E21" s="236"/>
      <c r="F21" s="236"/>
      <c r="G21" s="236"/>
      <c r="H21" s="236"/>
      <c r="I21" s="236"/>
      <c r="J21" s="236"/>
      <c r="K21" s="236"/>
      <c r="L21" s="236"/>
      <c r="M21" s="237" t="s">
        <v>175</v>
      </c>
      <c r="N21" s="237"/>
      <c r="O21" s="237" t="s">
        <v>52</v>
      </c>
      <c r="P21" s="237"/>
      <c r="Q21" s="238" t="s">
        <v>69</v>
      </c>
      <c r="R21" s="238"/>
      <c r="S21" s="34" t="s">
        <v>54</v>
      </c>
      <c r="T21" s="34" t="s">
        <v>54</v>
      </c>
      <c r="U21" s="34" t="s">
        <v>177</v>
      </c>
      <c r="V21" s="34">
        <f t="shared" ref="V21:V27" si="0">+IF(ISERR(U21/T21*100),"N/A",ROUND(U21/T21*100,2))</f>
        <v>55</v>
      </c>
      <c r="W21" s="35">
        <f t="shared" ref="W21:W27" si="1">+IF(ISERR(U21/S21*100),"N/A",ROUND(U21/S21*100,2))</f>
        <v>55</v>
      </c>
    </row>
    <row r="22" spans="2:27" ht="56.25" customHeight="1" x14ac:dyDescent="0.2">
      <c r="B22" s="235" t="s">
        <v>176</v>
      </c>
      <c r="C22" s="236"/>
      <c r="D22" s="236"/>
      <c r="E22" s="236"/>
      <c r="F22" s="236"/>
      <c r="G22" s="236"/>
      <c r="H22" s="236"/>
      <c r="I22" s="236"/>
      <c r="J22" s="236"/>
      <c r="K22" s="236"/>
      <c r="L22" s="236"/>
      <c r="M22" s="237" t="s">
        <v>175</v>
      </c>
      <c r="N22" s="237"/>
      <c r="O22" s="237" t="s">
        <v>52</v>
      </c>
      <c r="P22" s="237"/>
      <c r="Q22" s="238" t="s">
        <v>53</v>
      </c>
      <c r="R22" s="238"/>
      <c r="S22" s="34" t="s">
        <v>54</v>
      </c>
      <c r="T22" s="34" t="s">
        <v>54</v>
      </c>
      <c r="U22" s="34" t="s">
        <v>174</v>
      </c>
      <c r="V22" s="34">
        <f t="shared" si="0"/>
        <v>128</v>
      </c>
      <c r="W22" s="35">
        <f t="shared" si="1"/>
        <v>128</v>
      </c>
    </row>
    <row r="23" spans="2:27" ht="56.25" customHeight="1" x14ac:dyDescent="0.2">
      <c r="B23" s="235" t="s">
        <v>173</v>
      </c>
      <c r="C23" s="236"/>
      <c r="D23" s="236"/>
      <c r="E23" s="236"/>
      <c r="F23" s="236"/>
      <c r="G23" s="236"/>
      <c r="H23" s="236"/>
      <c r="I23" s="236"/>
      <c r="J23" s="236"/>
      <c r="K23" s="236"/>
      <c r="L23" s="236"/>
      <c r="M23" s="237" t="s">
        <v>164</v>
      </c>
      <c r="N23" s="237"/>
      <c r="O23" s="237" t="s">
        <v>52</v>
      </c>
      <c r="P23" s="237"/>
      <c r="Q23" s="238" t="s">
        <v>53</v>
      </c>
      <c r="R23" s="238"/>
      <c r="S23" s="34" t="s">
        <v>54</v>
      </c>
      <c r="T23" s="34" t="s">
        <v>54</v>
      </c>
      <c r="U23" s="34" t="s">
        <v>172</v>
      </c>
      <c r="V23" s="34">
        <f t="shared" si="0"/>
        <v>169</v>
      </c>
      <c r="W23" s="35">
        <f t="shared" si="1"/>
        <v>169</v>
      </c>
    </row>
    <row r="24" spans="2:27" ht="56.25" customHeight="1" x14ac:dyDescent="0.2">
      <c r="B24" s="235" t="s">
        <v>171</v>
      </c>
      <c r="C24" s="236"/>
      <c r="D24" s="236"/>
      <c r="E24" s="236"/>
      <c r="F24" s="236"/>
      <c r="G24" s="236"/>
      <c r="H24" s="236"/>
      <c r="I24" s="236"/>
      <c r="J24" s="236"/>
      <c r="K24" s="236"/>
      <c r="L24" s="236"/>
      <c r="M24" s="237" t="s">
        <v>164</v>
      </c>
      <c r="N24" s="237"/>
      <c r="O24" s="237" t="s">
        <v>52</v>
      </c>
      <c r="P24" s="237"/>
      <c r="Q24" s="238" t="s">
        <v>53</v>
      </c>
      <c r="R24" s="238"/>
      <c r="S24" s="34" t="s">
        <v>54</v>
      </c>
      <c r="T24" s="34" t="s">
        <v>54</v>
      </c>
      <c r="U24" s="34" t="s">
        <v>170</v>
      </c>
      <c r="V24" s="34">
        <f t="shared" si="0"/>
        <v>143.86000000000001</v>
      </c>
      <c r="W24" s="35">
        <f t="shared" si="1"/>
        <v>143.86000000000001</v>
      </c>
    </row>
    <row r="25" spans="2:27" ht="56.25" customHeight="1" x14ac:dyDescent="0.2">
      <c r="B25" s="235" t="s">
        <v>169</v>
      </c>
      <c r="C25" s="236"/>
      <c r="D25" s="236"/>
      <c r="E25" s="236"/>
      <c r="F25" s="236"/>
      <c r="G25" s="236"/>
      <c r="H25" s="236"/>
      <c r="I25" s="236"/>
      <c r="J25" s="236"/>
      <c r="K25" s="236"/>
      <c r="L25" s="236"/>
      <c r="M25" s="237" t="s">
        <v>164</v>
      </c>
      <c r="N25" s="237"/>
      <c r="O25" s="237" t="s">
        <v>52</v>
      </c>
      <c r="P25" s="237"/>
      <c r="Q25" s="238" t="s">
        <v>53</v>
      </c>
      <c r="R25" s="238"/>
      <c r="S25" s="34" t="s">
        <v>54</v>
      </c>
      <c r="T25" s="34" t="s">
        <v>54</v>
      </c>
      <c r="U25" s="34" t="s">
        <v>168</v>
      </c>
      <c r="V25" s="34">
        <f t="shared" si="0"/>
        <v>109.65</v>
      </c>
      <c r="W25" s="35">
        <f t="shared" si="1"/>
        <v>109.65</v>
      </c>
    </row>
    <row r="26" spans="2:27" ht="56.25" customHeight="1" x14ac:dyDescent="0.2">
      <c r="B26" s="235" t="s">
        <v>167</v>
      </c>
      <c r="C26" s="236"/>
      <c r="D26" s="236"/>
      <c r="E26" s="236"/>
      <c r="F26" s="236"/>
      <c r="G26" s="236"/>
      <c r="H26" s="236"/>
      <c r="I26" s="236"/>
      <c r="J26" s="236"/>
      <c r="K26" s="236"/>
      <c r="L26" s="236"/>
      <c r="M26" s="237" t="s">
        <v>164</v>
      </c>
      <c r="N26" s="237"/>
      <c r="O26" s="237" t="s">
        <v>52</v>
      </c>
      <c r="P26" s="237"/>
      <c r="Q26" s="238" t="s">
        <v>53</v>
      </c>
      <c r="R26" s="238"/>
      <c r="S26" s="34" t="s">
        <v>54</v>
      </c>
      <c r="T26" s="34" t="s">
        <v>54</v>
      </c>
      <c r="U26" s="34" t="s">
        <v>166</v>
      </c>
      <c r="V26" s="34">
        <f t="shared" si="0"/>
        <v>66.08</v>
      </c>
      <c r="W26" s="35">
        <f t="shared" si="1"/>
        <v>66.08</v>
      </c>
    </row>
    <row r="27" spans="2:27" ht="56.25" customHeight="1" thickBot="1" x14ac:dyDescent="0.25">
      <c r="B27" s="235" t="s">
        <v>165</v>
      </c>
      <c r="C27" s="236"/>
      <c r="D27" s="236"/>
      <c r="E27" s="236"/>
      <c r="F27" s="236"/>
      <c r="G27" s="236"/>
      <c r="H27" s="236"/>
      <c r="I27" s="236"/>
      <c r="J27" s="236"/>
      <c r="K27" s="236"/>
      <c r="L27" s="236"/>
      <c r="M27" s="237" t="s">
        <v>164</v>
      </c>
      <c r="N27" s="237"/>
      <c r="O27" s="237" t="s">
        <v>52</v>
      </c>
      <c r="P27" s="237"/>
      <c r="Q27" s="238" t="s">
        <v>53</v>
      </c>
      <c r="R27" s="238"/>
      <c r="S27" s="34" t="s">
        <v>54</v>
      </c>
      <c r="T27" s="34" t="s">
        <v>54</v>
      </c>
      <c r="U27" s="34" t="s">
        <v>163</v>
      </c>
      <c r="V27" s="34">
        <f t="shared" si="0"/>
        <v>145.57</v>
      </c>
      <c r="W27" s="35">
        <f t="shared" si="1"/>
        <v>145.57</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22" t="s">
        <v>2346</v>
      </c>
      <c r="C29" s="223"/>
      <c r="D29" s="223"/>
      <c r="E29" s="223"/>
      <c r="F29" s="223"/>
      <c r="G29" s="223"/>
      <c r="H29" s="223"/>
      <c r="I29" s="223"/>
      <c r="J29" s="223"/>
      <c r="K29" s="223"/>
      <c r="L29" s="223"/>
      <c r="M29" s="223"/>
      <c r="N29" s="223"/>
      <c r="O29" s="223"/>
      <c r="P29" s="223"/>
      <c r="Q29" s="224"/>
      <c r="R29" s="37" t="s">
        <v>45</v>
      </c>
      <c r="S29" s="228" t="s">
        <v>46</v>
      </c>
      <c r="T29" s="228"/>
      <c r="U29" s="38" t="s">
        <v>65</v>
      </c>
      <c r="V29" s="229" t="s">
        <v>66</v>
      </c>
      <c r="W29" s="230"/>
    </row>
    <row r="30" spans="2:27" ht="30.75" customHeight="1" thickBot="1" x14ac:dyDescent="0.25">
      <c r="B30" s="225"/>
      <c r="C30" s="226"/>
      <c r="D30" s="226"/>
      <c r="E30" s="226"/>
      <c r="F30" s="226"/>
      <c r="G30" s="226"/>
      <c r="H30" s="226"/>
      <c r="I30" s="226"/>
      <c r="J30" s="226"/>
      <c r="K30" s="226"/>
      <c r="L30" s="226"/>
      <c r="M30" s="226"/>
      <c r="N30" s="226"/>
      <c r="O30" s="226"/>
      <c r="P30" s="226"/>
      <c r="Q30" s="227"/>
      <c r="R30" s="39" t="s">
        <v>67</v>
      </c>
      <c r="S30" s="39" t="s">
        <v>67</v>
      </c>
      <c r="T30" s="39" t="s">
        <v>52</v>
      </c>
      <c r="U30" s="39" t="s">
        <v>67</v>
      </c>
      <c r="V30" s="39" t="s">
        <v>68</v>
      </c>
      <c r="W30" s="32" t="s">
        <v>69</v>
      </c>
      <c r="Y30" s="36"/>
    </row>
    <row r="31" spans="2:27" ht="23.25" customHeight="1" thickBot="1" x14ac:dyDescent="0.25">
      <c r="B31" s="231" t="s">
        <v>70</v>
      </c>
      <c r="C31" s="232"/>
      <c r="D31" s="232"/>
      <c r="E31" s="40" t="s">
        <v>162</v>
      </c>
      <c r="F31" s="40"/>
      <c r="G31" s="40"/>
      <c r="H31" s="41"/>
      <c r="I31" s="41"/>
      <c r="J31" s="41"/>
      <c r="K31" s="41"/>
      <c r="L31" s="41"/>
      <c r="M31" s="41"/>
      <c r="N31" s="41"/>
      <c r="O31" s="41"/>
      <c r="P31" s="42"/>
      <c r="Q31" s="42"/>
      <c r="R31" s="43" t="s">
        <v>161</v>
      </c>
      <c r="S31" s="44" t="s">
        <v>11</v>
      </c>
      <c r="T31" s="42"/>
      <c r="U31" s="44" t="s">
        <v>160</v>
      </c>
      <c r="V31" s="42"/>
      <c r="W31" s="45">
        <f>+IF(ISERR(U31/R31*100),"N/A",ROUND(U31/R31*100,2))</f>
        <v>100</v>
      </c>
    </row>
    <row r="32" spans="2:27" ht="26.25" customHeight="1" x14ac:dyDescent="0.2">
      <c r="B32" s="233" t="s">
        <v>74</v>
      </c>
      <c r="C32" s="234"/>
      <c r="D32" s="234"/>
      <c r="E32" s="46" t="s">
        <v>162</v>
      </c>
      <c r="F32" s="46"/>
      <c r="G32" s="46"/>
      <c r="H32" s="47"/>
      <c r="I32" s="47"/>
      <c r="J32" s="47"/>
      <c r="K32" s="47"/>
      <c r="L32" s="47"/>
      <c r="M32" s="47"/>
      <c r="N32" s="47"/>
      <c r="O32" s="47"/>
      <c r="P32" s="48"/>
      <c r="Q32" s="48"/>
      <c r="R32" s="49" t="s">
        <v>161</v>
      </c>
      <c r="S32" s="50" t="s">
        <v>160</v>
      </c>
      <c r="T32" s="51">
        <f>+IF(ISERR(S32/R32*100),"N/A",ROUND(S32/R32*100,2))</f>
        <v>100</v>
      </c>
      <c r="U32" s="50" t="s">
        <v>160</v>
      </c>
      <c r="V32" s="51">
        <f>+IF(ISERR(U32/S32*100),"N/A",ROUND(U32/S32*100,2))</f>
        <v>100</v>
      </c>
      <c r="W32" s="52">
        <f>+IF(ISERR(U32/R32*100),"N/A",ROUND(U32/R32*100,2))</f>
        <v>100</v>
      </c>
    </row>
    <row r="33" spans="2:23" ht="23.25" customHeight="1" thickBot="1" x14ac:dyDescent="0.25">
      <c r="B33" s="231" t="s">
        <v>70</v>
      </c>
      <c r="C33" s="232"/>
      <c r="D33" s="232"/>
      <c r="E33" s="40" t="s">
        <v>158</v>
      </c>
      <c r="F33" s="40"/>
      <c r="G33" s="40"/>
      <c r="H33" s="41"/>
      <c r="I33" s="41"/>
      <c r="J33" s="41"/>
      <c r="K33" s="41"/>
      <c r="L33" s="41"/>
      <c r="M33" s="41"/>
      <c r="N33" s="41"/>
      <c r="O33" s="41"/>
      <c r="P33" s="42"/>
      <c r="Q33" s="42"/>
      <c r="R33" s="43" t="s">
        <v>159</v>
      </c>
      <c r="S33" s="44" t="s">
        <v>11</v>
      </c>
      <c r="T33" s="42"/>
      <c r="U33" s="44" t="s">
        <v>157</v>
      </c>
      <c r="V33" s="42"/>
      <c r="W33" s="45">
        <f>+IF(ISERR(U33/R33*100),"N/A",ROUND(U33/R33*100,2))</f>
        <v>59.5</v>
      </c>
    </row>
    <row r="34" spans="2:23" ht="26.25" customHeight="1" thickBot="1" x14ac:dyDescent="0.25">
      <c r="B34" s="233" t="s">
        <v>74</v>
      </c>
      <c r="C34" s="234"/>
      <c r="D34" s="234"/>
      <c r="E34" s="46" t="s">
        <v>158</v>
      </c>
      <c r="F34" s="46"/>
      <c r="G34" s="46"/>
      <c r="H34" s="47"/>
      <c r="I34" s="47"/>
      <c r="J34" s="47"/>
      <c r="K34" s="47"/>
      <c r="L34" s="47"/>
      <c r="M34" s="47"/>
      <c r="N34" s="47"/>
      <c r="O34" s="47"/>
      <c r="P34" s="48"/>
      <c r="Q34" s="48"/>
      <c r="R34" s="49" t="s">
        <v>157</v>
      </c>
      <c r="S34" s="50" t="s">
        <v>157</v>
      </c>
      <c r="T34" s="51">
        <f>+IF(ISERR(S34/R34*100),"N/A",ROUND(S34/R34*100,2))</f>
        <v>100</v>
      </c>
      <c r="U34" s="50" t="s">
        <v>157</v>
      </c>
      <c r="V34" s="51">
        <f>+IF(ISERR(U34/S34*100),"N/A",ROUND(U34/S34*100,2))</f>
        <v>100</v>
      </c>
      <c r="W34" s="52">
        <f>+IF(ISERR(U34/R34*100),"N/A",ROUND(U34/R34*100,2))</f>
        <v>100</v>
      </c>
    </row>
    <row r="35" spans="2:23" ht="22.5" customHeight="1" thickTop="1" thickBot="1" x14ac:dyDescent="0.25">
      <c r="B35" s="11" t="s">
        <v>80</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13" t="s">
        <v>156</v>
      </c>
      <c r="C36" s="214"/>
      <c r="D36" s="214"/>
      <c r="E36" s="214"/>
      <c r="F36" s="214"/>
      <c r="G36" s="214"/>
      <c r="H36" s="214"/>
      <c r="I36" s="214"/>
      <c r="J36" s="214"/>
      <c r="K36" s="214"/>
      <c r="L36" s="214"/>
      <c r="M36" s="214"/>
      <c r="N36" s="214"/>
      <c r="O36" s="214"/>
      <c r="P36" s="214"/>
      <c r="Q36" s="214"/>
      <c r="R36" s="214"/>
      <c r="S36" s="214"/>
      <c r="T36" s="214"/>
      <c r="U36" s="214"/>
      <c r="V36" s="214"/>
      <c r="W36" s="215"/>
    </row>
    <row r="37" spans="2:23" ht="129.75" customHeight="1" thickBot="1" x14ac:dyDescent="0.25">
      <c r="B37" s="216"/>
      <c r="C37" s="217"/>
      <c r="D37" s="217"/>
      <c r="E37" s="217"/>
      <c r="F37" s="217"/>
      <c r="G37" s="217"/>
      <c r="H37" s="217"/>
      <c r="I37" s="217"/>
      <c r="J37" s="217"/>
      <c r="K37" s="217"/>
      <c r="L37" s="217"/>
      <c r="M37" s="217"/>
      <c r="N37" s="217"/>
      <c r="O37" s="217"/>
      <c r="P37" s="217"/>
      <c r="Q37" s="217"/>
      <c r="R37" s="217"/>
      <c r="S37" s="217"/>
      <c r="T37" s="217"/>
      <c r="U37" s="217"/>
      <c r="V37" s="217"/>
      <c r="W37" s="218"/>
    </row>
    <row r="38" spans="2:23" ht="37.5" customHeight="1" thickTop="1" x14ac:dyDescent="0.2">
      <c r="B38" s="213" t="s">
        <v>155</v>
      </c>
      <c r="C38" s="214"/>
      <c r="D38" s="214"/>
      <c r="E38" s="214"/>
      <c r="F38" s="214"/>
      <c r="G38" s="214"/>
      <c r="H38" s="214"/>
      <c r="I38" s="214"/>
      <c r="J38" s="214"/>
      <c r="K38" s="214"/>
      <c r="L38" s="214"/>
      <c r="M38" s="214"/>
      <c r="N38" s="214"/>
      <c r="O38" s="214"/>
      <c r="P38" s="214"/>
      <c r="Q38" s="214"/>
      <c r="R38" s="214"/>
      <c r="S38" s="214"/>
      <c r="T38" s="214"/>
      <c r="U38" s="214"/>
      <c r="V38" s="214"/>
      <c r="W38" s="215"/>
    </row>
    <row r="39" spans="2:23" ht="135.75" customHeight="1" thickBot="1" x14ac:dyDescent="0.25">
      <c r="B39" s="216"/>
      <c r="C39" s="217"/>
      <c r="D39" s="217"/>
      <c r="E39" s="217"/>
      <c r="F39" s="217"/>
      <c r="G39" s="217"/>
      <c r="H39" s="217"/>
      <c r="I39" s="217"/>
      <c r="J39" s="217"/>
      <c r="K39" s="217"/>
      <c r="L39" s="217"/>
      <c r="M39" s="217"/>
      <c r="N39" s="217"/>
      <c r="O39" s="217"/>
      <c r="P39" s="217"/>
      <c r="Q39" s="217"/>
      <c r="R39" s="217"/>
      <c r="S39" s="217"/>
      <c r="T39" s="217"/>
      <c r="U39" s="217"/>
      <c r="V39" s="217"/>
      <c r="W39" s="218"/>
    </row>
    <row r="40" spans="2:23" ht="37.5" customHeight="1" thickTop="1" x14ac:dyDescent="0.2">
      <c r="B40" s="213" t="s">
        <v>154</v>
      </c>
      <c r="C40" s="214"/>
      <c r="D40" s="214"/>
      <c r="E40" s="214"/>
      <c r="F40" s="214"/>
      <c r="G40" s="214"/>
      <c r="H40" s="214"/>
      <c r="I40" s="214"/>
      <c r="J40" s="214"/>
      <c r="K40" s="214"/>
      <c r="L40" s="214"/>
      <c r="M40" s="214"/>
      <c r="N40" s="214"/>
      <c r="O40" s="214"/>
      <c r="P40" s="214"/>
      <c r="Q40" s="214"/>
      <c r="R40" s="214"/>
      <c r="S40" s="214"/>
      <c r="T40" s="214"/>
      <c r="U40" s="214"/>
      <c r="V40" s="214"/>
      <c r="W40" s="215"/>
    </row>
    <row r="41" spans="2:23" ht="45" customHeight="1" thickBot="1" x14ac:dyDescent="0.25">
      <c r="B41" s="219"/>
      <c r="C41" s="220"/>
      <c r="D41" s="220"/>
      <c r="E41" s="220"/>
      <c r="F41" s="220"/>
      <c r="G41" s="220"/>
      <c r="H41" s="220"/>
      <c r="I41" s="220"/>
      <c r="J41" s="220"/>
      <c r="K41" s="220"/>
      <c r="L41" s="220"/>
      <c r="M41" s="220"/>
      <c r="N41" s="220"/>
      <c r="O41" s="220"/>
      <c r="P41" s="220"/>
      <c r="Q41" s="220"/>
      <c r="R41" s="220"/>
      <c r="S41" s="220"/>
      <c r="T41" s="220"/>
      <c r="U41" s="220"/>
      <c r="V41" s="220"/>
      <c r="W41" s="221"/>
    </row>
  </sheetData>
  <mergeCells count="77">
    <mergeCell ref="B34:D34"/>
    <mergeCell ref="B36:W37"/>
    <mergeCell ref="B38:W39"/>
    <mergeCell ref="B40:W41"/>
    <mergeCell ref="B29:Q30"/>
    <mergeCell ref="S29:T29"/>
    <mergeCell ref="V29:W29"/>
    <mergeCell ref="B31:D31"/>
    <mergeCell ref="B32:D32"/>
    <mergeCell ref="B33:D33"/>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X12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16384" width="10" style="1"/>
  </cols>
  <sheetData>
    <row r="1" spans="1:24"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row>
    <row r="2" spans="1:24"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4"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4" ht="54" customHeight="1" thickTop="1" thickBot="1" x14ac:dyDescent="0.25">
      <c r="A4" s="15"/>
      <c r="B4" s="16" t="s">
        <v>3</v>
      </c>
      <c r="C4" s="17" t="s">
        <v>1717</v>
      </c>
      <c r="D4" s="266" t="s">
        <v>1716</v>
      </c>
      <c r="E4" s="266"/>
      <c r="F4" s="266"/>
      <c r="G4" s="266"/>
      <c r="H4" s="267"/>
      <c r="I4" s="18"/>
      <c r="J4" s="268" t="s">
        <v>6</v>
      </c>
      <c r="K4" s="266"/>
      <c r="L4" s="17" t="s">
        <v>1129</v>
      </c>
      <c r="M4" s="269" t="s">
        <v>1128</v>
      </c>
      <c r="N4" s="269"/>
      <c r="O4" s="269"/>
      <c r="P4" s="269"/>
      <c r="Q4" s="270"/>
      <c r="R4" s="19"/>
      <c r="S4" s="271" t="s">
        <v>9</v>
      </c>
      <c r="T4" s="272"/>
      <c r="U4" s="272"/>
      <c r="V4" s="259" t="s">
        <v>1807</v>
      </c>
      <c r="W4" s="260"/>
    </row>
    <row r="5" spans="1:24"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4" ht="30" customHeight="1" thickBot="1" x14ac:dyDescent="0.25">
      <c r="B6" s="20" t="s">
        <v>12</v>
      </c>
      <c r="C6" s="21" t="s">
        <v>1806</v>
      </c>
      <c r="D6" s="255" t="s">
        <v>1805</v>
      </c>
      <c r="E6" s="255"/>
      <c r="F6" s="255"/>
      <c r="G6" s="255"/>
      <c r="H6" s="255"/>
      <c r="I6" s="22"/>
      <c r="J6" s="273" t="s">
        <v>15</v>
      </c>
      <c r="K6" s="273"/>
      <c r="L6" s="273" t="s">
        <v>16</v>
      </c>
      <c r="M6" s="273"/>
      <c r="N6" s="258" t="s">
        <v>11</v>
      </c>
      <c r="O6" s="258"/>
      <c r="P6" s="258"/>
      <c r="Q6" s="258"/>
      <c r="R6" s="258"/>
      <c r="S6" s="258"/>
      <c r="T6" s="258"/>
      <c r="U6" s="258"/>
      <c r="V6" s="258"/>
      <c r="W6" s="258"/>
    </row>
    <row r="7" spans="1:24" ht="30" customHeight="1" thickBot="1" x14ac:dyDescent="0.25">
      <c r="B7" s="23"/>
      <c r="C7" s="21" t="s">
        <v>1804</v>
      </c>
      <c r="D7" s="257" t="s">
        <v>1803</v>
      </c>
      <c r="E7" s="257"/>
      <c r="F7" s="257"/>
      <c r="G7" s="257"/>
      <c r="H7" s="257"/>
      <c r="I7" s="22"/>
      <c r="J7" s="24" t="s">
        <v>19</v>
      </c>
      <c r="K7" s="24" t="s">
        <v>20</v>
      </c>
      <c r="L7" s="24" t="s">
        <v>19</v>
      </c>
      <c r="M7" s="24" t="s">
        <v>20</v>
      </c>
      <c r="N7" s="25"/>
      <c r="O7" s="258" t="s">
        <v>11</v>
      </c>
      <c r="P7" s="258"/>
      <c r="Q7" s="258"/>
      <c r="R7" s="258"/>
      <c r="S7" s="258"/>
      <c r="T7" s="258"/>
      <c r="U7" s="258"/>
      <c r="V7" s="258"/>
      <c r="W7" s="258"/>
    </row>
    <row r="8" spans="1:24" ht="30" customHeight="1" thickBot="1" x14ac:dyDescent="0.25">
      <c r="B8" s="23"/>
      <c r="C8" s="21" t="s">
        <v>1802</v>
      </c>
      <c r="D8" s="257" t="s">
        <v>1801</v>
      </c>
      <c r="E8" s="257"/>
      <c r="F8" s="257"/>
      <c r="G8" s="257"/>
      <c r="H8" s="257"/>
      <c r="I8" s="22"/>
      <c r="J8" s="26" t="s">
        <v>103</v>
      </c>
      <c r="K8" s="26" t="s">
        <v>103</v>
      </c>
      <c r="L8" s="26" t="s">
        <v>103</v>
      </c>
      <c r="M8" s="26" t="s">
        <v>103</v>
      </c>
      <c r="N8" s="25"/>
      <c r="O8" s="22"/>
      <c r="P8" s="258" t="s">
        <v>11</v>
      </c>
      <c r="Q8" s="258"/>
      <c r="R8" s="258"/>
      <c r="S8" s="258"/>
      <c r="T8" s="258"/>
      <c r="U8" s="258"/>
      <c r="V8" s="258"/>
      <c r="W8" s="258"/>
    </row>
    <row r="9" spans="1:24" ht="30" customHeight="1" x14ac:dyDescent="0.2">
      <c r="B9" s="23"/>
      <c r="C9" s="21" t="s">
        <v>202</v>
      </c>
      <c r="D9" s="257" t="s">
        <v>1800</v>
      </c>
      <c r="E9" s="257"/>
      <c r="F9" s="257"/>
      <c r="G9" s="257"/>
      <c r="H9" s="257"/>
      <c r="I9" s="257" t="s">
        <v>11</v>
      </c>
      <c r="J9" s="257"/>
      <c r="K9" s="257"/>
      <c r="L9" s="257"/>
      <c r="M9" s="257"/>
      <c r="N9" s="257"/>
      <c r="O9" s="257"/>
      <c r="P9" s="257"/>
      <c r="Q9" s="257"/>
      <c r="R9" s="257"/>
      <c r="S9" s="257"/>
      <c r="T9" s="257"/>
      <c r="U9" s="257"/>
      <c r="V9" s="257"/>
      <c r="W9" s="258"/>
    </row>
    <row r="10" spans="1:24" ht="30" customHeight="1" x14ac:dyDescent="0.2">
      <c r="B10" s="23"/>
      <c r="C10" s="21" t="s">
        <v>1799</v>
      </c>
      <c r="D10" s="257" t="s">
        <v>1798</v>
      </c>
      <c r="E10" s="257"/>
      <c r="F10" s="257"/>
      <c r="G10" s="257"/>
      <c r="H10" s="257"/>
      <c r="I10" s="258" t="s">
        <v>11</v>
      </c>
      <c r="J10" s="258"/>
      <c r="K10" s="258"/>
      <c r="L10" s="258"/>
      <c r="M10" s="258"/>
      <c r="N10" s="258"/>
      <c r="O10" s="258"/>
      <c r="P10" s="258"/>
      <c r="Q10" s="258"/>
      <c r="R10" s="258"/>
      <c r="S10" s="258"/>
      <c r="T10" s="258"/>
      <c r="U10" s="258"/>
      <c r="V10" s="258"/>
      <c r="W10" s="258"/>
    </row>
    <row r="11" spans="1:24" ht="30" customHeight="1" x14ac:dyDescent="0.2">
      <c r="B11" s="23"/>
      <c r="C11" s="21" t="s">
        <v>1797</v>
      </c>
      <c r="D11" s="257" t="s">
        <v>1796</v>
      </c>
      <c r="E11" s="257"/>
      <c r="F11" s="257"/>
      <c r="G11" s="257"/>
      <c r="H11" s="257"/>
      <c r="I11" s="258" t="s">
        <v>11</v>
      </c>
      <c r="J11" s="258"/>
      <c r="K11" s="258"/>
      <c r="L11" s="258"/>
      <c r="M11" s="258"/>
      <c r="N11" s="258"/>
      <c r="O11" s="258"/>
      <c r="P11" s="258"/>
      <c r="Q11" s="258"/>
      <c r="R11" s="258"/>
      <c r="S11" s="258"/>
      <c r="T11" s="258"/>
      <c r="U11" s="258"/>
      <c r="V11" s="258"/>
      <c r="W11" s="258"/>
    </row>
    <row r="12" spans="1:24" ht="30" customHeight="1" x14ac:dyDescent="0.2">
      <c r="B12" s="23"/>
      <c r="C12" s="21" t="s">
        <v>1795</v>
      </c>
      <c r="D12" s="257" t="s">
        <v>1794</v>
      </c>
      <c r="E12" s="257"/>
      <c r="F12" s="257"/>
      <c r="G12" s="257"/>
      <c r="H12" s="257"/>
      <c r="I12" s="258" t="s">
        <v>11</v>
      </c>
      <c r="J12" s="258"/>
      <c r="K12" s="258"/>
      <c r="L12" s="258"/>
      <c r="M12" s="258"/>
      <c r="N12" s="258"/>
      <c r="O12" s="258"/>
      <c r="P12" s="258"/>
      <c r="Q12" s="258"/>
      <c r="R12" s="258"/>
      <c r="S12" s="258"/>
      <c r="T12" s="258"/>
      <c r="U12" s="258"/>
      <c r="V12" s="258"/>
      <c r="W12" s="258"/>
    </row>
    <row r="13" spans="1:24" ht="30" customHeight="1" x14ac:dyDescent="0.2">
      <c r="B13" s="23"/>
      <c r="C13" s="21" t="s">
        <v>501</v>
      </c>
      <c r="D13" s="257" t="s">
        <v>1793</v>
      </c>
      <c r="E13" s="257"/>
      <c r="F13" s="257"/>
      <c r="G13" s="257"/>
      <c r="H13" s="257"/>
      <c r="I13" s="258" t="s">
        <v>11</v>
      </c>
      <c r="J13" s="258"/>
      <c r="K13" s="258"/>
      <c r="L13" s="258"/>
      <c r="M13" s="258"/>
      <c r="N13" s="258"/>
      <c r="O13" s="258"/>
      <c r="P13" s="258"/>
      <c r="Q13" s="258"/>
      <c r="R13" s="258"/>
      <c r="S13" s="258"/>
      <c r="T13" s="258"/>
      <c r="U13" s="258"/>
      <c r="V13" s="258"/>
      <c r="W13" s="258"/>
    </row>
    <row r="14" spans="1:24" ht="25.5" customHeight="1" thickBot="1" x14ac:dyDescent="0.25">
      <c r="B14" s="23"/>
      <c r="C14" s="258" t="s">
        <v>11</v>
      </c>
      <c r="D14" s="258"/>
      <c r="E14" s="258"/>
      <c r="F14" s="258"/>
      <c r="G14" s="258"/>
      <c r="H14" s="258"/>
      <c r="I14" s="258"/>
      <c r="J14" s="258"/>
      <c r="K14" s="258"/>
      <c r="L14" s="258"/>
      <c r="M14" s="258"/>
      <c r="N14" s="258"/>
      <c r="O14" s="258"/>
      <c r="P14" s="258"/>
      <c r="Q14" s="258"/>
      <c r="R14" s="258"/>
      <c r="S14" s="258"/>
      <c r="T14" s="258"/>
      <c r="U14" s="258"/>
      <c r="V14" s="258"/>
      <c r="W14" s="258"/>
    </row>
    <row r="15" spans="1:24" ht="66.75" customHeight="1" thickTop="1" thickBot="1" x14ac:dyDescent="0.25">
      <c r="B15" s="27" t="s">
        <v>25</v>
      </c>
      <c r="C15" s="259" t="s">
        <v>11</v>
      </c>
      <c r="D15" s="259"/>
      <c r="E15" s="259"/>
      <c r="F15" s="259"/>
      <c r="G15" s="259"/>
      <c r="H15" s="259"/>
      <c r="I15" s="259"/>
      <c r="J15" s="259"/>
      <c r="K15" s="259"/>
      <c r="L15" s="259"/>
      <c r="M15" s="259"/>
      <c r="N15" s="259"/>
      <c r="O15" s="259"/>
      <c r="P15" s="259"/>
      <c r="Q15" s="259"/>
      <c r="R15" s="259"/>
      <c r="S15" s="259"/>
      <c r="T15" s="259"/>
      <c r="U15" s="259"/>
      <c r="V15" s="259"/>
      <c r="W15" s="260"/>
    </row>
    <row r="16" spans="1:24" ht="9" customHeight="1" thickTop="1" thickBot="1" x14ac:dyDescent="0.25"/>
    <row r="17" spans="2:24" ht="21.75" customHeight="1" thickTop="1" thickBot="1" x14ac:dyDescent="0.25">
      <c r="B17" s="11" t="s">
        <v>27</v>
      </c>
      <c r="C17" s="12"/>
      <c r="D17" s="12"/>
      <c r="E17" s="12"/>
      <c r="F17" s="12"/>
      <c r="G17" s="12"/>
      <c r="H17" s="13"/>
      <c r="I17" s="13"/>
      <c r="J17" s="13"/>
      <c r="K17" s="13"/>
      <c r="L17" s="13"/>
      <c r="M17" s="13"/>
      <c r="N17" s="13"/>
      <c r="O17" s="13"/>
      <c r="P17" s="13"/>
      <c r="Q17" s="13"/>
      <c r="R17" s="13"/>
      <c r="S17" s="13"/>
      <c r="T17" s="13"/>
      <c r="U17" s="13"/>
      <c r="V17" s="13"/>
      <c r="W17" s="14"/>
    </row>
    <row r="18" spans="2:24" ht="19.5" customHeight="1" thickTop="1" x14ac:dyDescent="0.2">
      <c r="B18" s="261" t="s">
        <v>28</v>
      </c>
      <c r="C18" s="262"/>
      <c r="D18" s="262"/>
      <c r="E18" s="262"/>
      <c r="F18" s="262"/>
      <c r="G18" s="262"/>
      <c r="H18" s="262"/>
      <c r="I18" s="262"/>
      <c r="J18" s="28"/>
      <c r="K18" s="262" t="s">
        <v>29</v>
      </c>
      <c r="L18" s="262"/>
      <c r="M18" s="262"/>
      <c r="N18" s="262"/>
      <c r="O18" s="262"/>
      <c r="P18" s="262"/>
      <c r="Q18" s="262"/>
      <c r="R18" s="29"/>
      <c r="S18" s="262" t="s">
        <v>30</v>
      </c>
      <c r="T18" s="262"/>
      <c r="U18" s="262"/>
      <c r="V18" s="262"/>
      <c r="W18" s="263"/>
    </row>
    <row r="19" spans="2:24" ht="69" customHeight="1" x14ac:dyDescent="0.2">
      <c r="B19" s="20" t="s">
        <v>31</v>
      </c>
      <c r="C19" s="255" t="s">
        <v>11</v>
      </c>
      <c r="D19" s="255"/>
      <c r="E19" s="255"/>
      <c r="F19" s="255"/>
      <c r="G19" s="255"/>
      <c r="H19" s="255"/>
      <c r="I19" s="255"/>
      <c r="J19" s="30"/>
      <c r="K19" s="30" t="s">
        <v>32</v>
      </c>
      <c r="L19" s="255" t="s">
        <v>11</v>
      </c>
      <c r="M19" s="255"/>
      <c r="N19" s="255"/>
      <c r="O19" s="255"/>
      <c r="P19" s="255"/>
      <c r="Q19" s="255"/>
      <c r="R19" s="22"/>
      <c r="S19" s="30" t="s">
        <v>33</v>
      </c>
      <c r="T19" s="256" t="s">
        <v>1792</v>
      </c>
      <c r="U19" s="256"/>
      <c r="V19" s="256"/>
      <c r="W19" s="256"/>
    </row>
    <row r="20" spans="2:24" ht="86.25" customHeight="1" x14ac:dyDescent="0.2">
      <c r="B20" s="20" t="s">
        <v>35</v>
      </c>
      <c r="C20" s="255" t="s">
        <v>11</v>
      </c>
      <c r="D20" s="255"/>
      <c r="E20" s="255"/>
      <c r="F20" s="255"/>
      <c r="G20" s="255"/>
      <c r="H20" s="255"/>
      <c r="I20" s="255"/>
      <c r="J20" s="30"/>
      <c r="K20" s="30" t="s">
        <v>35</v>
      </c>
      <c r="L20" s="255" t="s">
        <v>11</v>
      </c>
      <c r="M20" s="255"/>
      <c r="N20" s="255"/>
      <c r="O20" s="255"/>
      <c r="P20" s="255"/>
      <c r="Q20" s="255"/>
      <c r="R20" s="22"/>
      <c r="S20" s="30" t="s">
        <v>36</v>
      </c>
      <c r="T20" s="256" t="s">
        <v>11</v>
      </c>
      <c r="U20" s="256"/>
      <c r="V20" s="256"/>
      <c r="W20" s="256"/>
    </row>
    <row r="21" spans="2:24" ht="25.5" customHeight="1" thickBot="1" x14ac:dyDescent="0.25">
      <c r="B21" s="31" t="s">
        <v>37</v>
      </c>
      <c r="C21" s="239" t="s">
        <v>11</v>
      </c>
      <c r="D21" s="239"/>
      <c r="E21" s="239"/>
      <c r="F21" s="239"/>
      <c r="G21" s="239"/>
      <c r="H21" s="239"/>
      <c r="I21" s="239"/>
      <c r="J21" s="239"/>
      <c r="K21" s="239"/>
      <c r="L21" s="239"/>
      <c r="M21" s="239"/>
      <c r="N21" s="239"/>
      <c r="O21" s="239"/>
      <c r="P21" s="239"/>
      <c r="Q21" s="239"/>
      <c r="R21" s="239"/>
      <c r="S21" s="239"/>
      <c r="T21" s="239"/>
      <c r="U21" s="239"/>
      <c r="V21" s="239"/>
      <c r="W21" s="240"/>
    </row>
    <row r="22" spans="2:24" ht="21.75" customHeight="1" thickTop="1" thickBot="1" x14ac:dyDescent="0.25">
      <c r="B22" s="11" t="s">
        <v>38</v>
      </c>
      <c r="C22" s="12"/>
      <c r="D22" s="12"/>
      <c r="E22" s="12"/>
      <c r="F22" s="12"/>
      <c r="G22" s="12"/>
      <c r="H22" s="13"/>
      <c r="I22" s="13"/>
      <c r="J22" s="13"/>
      <c r="K22" s="13"/>
      <c r="L22" s="13"/>
      <c r="M22" s="13"/>
      <c r="N22" s="13"/>
      <c r="O22" s="13"/>
      <c r="P22" s="13"/>
      <c r="Q22" s="13"/>
      <c r="R22" s="13"/>
      <c r="S22" s="13"/>
      <c r="T22" s="13"/>
      <c r="U22" s="13"/>
      <c r="V22" s="13"/>
      <c r="W22" s="14"/>
    </row>
    <row r="23" spans="2:24" ht="25.5" customHeight="1" thickTop="1" thickBot="1" x14ac:dyDescent="0.25">
      <c r="B23" s="241" t="s">
        <v>39</v>
      </c>
      <c r="C23" s="242"/>
      <c r="D23" s="242"/>
      <c r="E23" s="242"/>
      <c r="F23" s="242"/>
      <c r="G23" s="242"/>
      <c r="H23" s="242"/>
      <c r="I23" s="242"/>
      <c r="J23" s="242"/>
      <c r="K23" s="242"/>
      <c r="L23" s="242"/>
      <c r="M23" s="242"/>
      <c r="N23" s="242"/>
      <c r="O23" s="242"/>
      <c r="P23" s="242"/>
      <c r="Q23" s="242"/>
      <c r="R23" s="242"/>
      <c r="S23" s="242"/>
      <c r="T23" s="243"/>
      <c r="U23" s="229" t="s">
        <v>40</v>
      </c>
      <c r="V23" s="228"/>
      <c r="W23" s="230"/>
    </row>
    <row r="24" spans="2:24" ht="14.25" customHeight="1" x14ac:dyDescent="0.2">
      <c r="B24" s="244" t="s">
        <v>41</v>
      </c>
      <c r="C24" s="245"/>
      <c r="D24" s="245"/>
      <c r="E24" s="245"/>
      <c r="F24" s="245"/>
      <c r="G24" s="245"/>
      <c r="H24" s="245"/>
      <c r="I24" s="245"/>
      <c r="J24" s="245"/>
      <c r="K24" s="245"/>
      <c r="L24" s="245"/>
      <c r="M24" s="245" t="s">
        <v>42</v>
      </c>
      <c r="N24" s="245"/>
      <c r="O24" s="245" t="s">
        <v>43</v>
      </c>
      <c r="P24" s="245"/>
      <c r="Q24" s="245" t="s">
        <v>44</v>
      </c>
      <c r="R24" s="245"/>
      <c r="S24" s="245" t="s">
        <v>45</v>
      </c>
      <c r="T24" s="248" t="s">
        <v>46</v>
      </c>
      <c r="U24" s="250" t="s">
        <v>47</v>
      </c>
      <c r="V24" s="252" t="s">
        <v>48</v>
      </c>
      <c r="W24" s="253" t="s">
        <v>49</v>
      </c>
    </row>
    <row r="25" spans="2:24" ht="27" customHeight="1" thickBot="1" x14ac:dyDescent="0.25">
      <c r="B25" s="246"/>
      <c r="C25" s="247"/>
      <c r="D25" s="247"/>
      <c r="E25" s="247"/>
      <c r="F25" s="247"/>
      <c r="G25" s="247"/>
      <c r="H25" s="247"/>
      <c r="I25" s="247"/>
      <c r="J25" s="247"/>
      <c r="K25" s="247"/>
      <c r="L25" s="247"/>
      <c r="M25" s="247"/>
      <c r="N25" s="247"/>
      <c r="O25" s="247"/>
      <c r="P25" s="247"/>
      <c r="Q25" s="247"/>
      <c r="R25" s="247"/>
      <c r="S25" s="247"/>
      <c r="T25" s="249"/>
      <c r="U25" s="251"/>
      <c r="V25" s="247"/>
      <c r="W25" s="254"/>
    </row>
    <row r="26" spans="2:24" ht="56.25" customHeight="1" x14ac:dyDescent="0.2">
      <c r="B26" s="235" t="s">
        <v>1791</v>
      </c>
      <c r="C26" s="236"/>
      <c r="D26" s="236"/>
      <c r="E26" s="236"/>
      <c r="F26" s="236"/>
      <c r="G26" s="236"/>
      <c r="H26" s="236"/>
      <c r="I26" s="236"/>
      <c r="J26" s="236"/>
      <c r="K26" s="236"/>
      <c r="L26" s="236"/>
      <c r="M26" s="237" t="s">
        <v>231</v>
      </c>
      <c r="N26" s="237"/>
      <c r="O26" s="237" t="s">
        <v>52</v>
      </c>
      <c r="P26" s="237"/>
      <c r="Q26" s="238" t="s">
        <v>53</v>
      </c>
      <c r="R26" s="238"/>
      <c r="S26" s="34" t="s">
        <v>1244</v>
      </c>
      <c r="T26" s="34" t="s">
        <v>54</v>
      </c>
      <c r="U26" s="34" t="s">
        <v>1790</v>
      </c>
      <c r="V26" s="34">
        <f>+IF(ISERR(U26/T26*100),"N/A",ROUND(U26/T26*100,2))</f>
        <v>99.39</v>
      </c>
      <c r="W26" s="35">
        <f>+IF(ISERR(U26/S26*100),"N/A",ROUND(U26/S26*100,2))</f>
        <v>0.03</v>
      </c>
    </row>
    <row r="27" spans="2:24" ht="56.25" customHeight="1" x14ac:dyDescent="0.2">
      <c r="B27" s="235" t="s">
        <v>1789</v>
      </c>
      <c r="C27" s="236"/>
      <c r="D27" s="236"/>
      <c r="E27" s="236"/>
      <c r="F27" s="236"/>
      <c r="G27" s="236"/>
      <c r="H27" s="236"/>
      <c r="I27" s="236"/>
      <c r="J27" s="236"/>
      <c r="K27" s="236"/>
      <c r="L27" s="236"/>
      <c r="M27" s="237" t="s">
        <v>231</v>
      </c>
      <c r="N27" s="237"/>
      <c r="O27" s="237" t="s">
        <v>52</v>
      </c>
      <c r="P27" s="237"/>
      <c r="Q27" s="238" t="s">
        <v>53</v>
      </c>
      <c r="R27" s="238"/>
      <c r="S27" s="34" t="s">
        <v>1788</v>
      </c>
      <c r="T27" s="34" t="s">
        <v>54</v>
      </c>
      <c r="U27" s="34" t="s">
        <v>1787</v>
      </c>
      <c r="V27" s="34">
        <f>+IF(ISERR(U27/T27*100),"N/A",ROUND(U27/T27*100,2))</f>
        <v>99.92</v>
      </c>
      <c r="W27" s="35">
        <f>+IF(ISERR(U27/S27*100),"N/A",ROUND(U27/S27*100,2))</f>
        <v>0.03</v>
      </c>
    </row>
    <row r="28" spans="2:24" ht="56.25" customHeight="1" x14ac:dyDescent="0.2">
      <c r="B28" s="235" t="s">
        <v>1786</v>
      </c>
      <c r="C28" s="236"/>
      <c r="D28" s="236"/>
      <c r="E28" s="236"/>
      <c r="F28" s="236"/>
      <c r="G28" s="236"/>
      <c r="H28" s="236"/>
      <c r="I28" s="236"/>
      <c r="J28" s="236"/>
      <c r="K28" s="236"/>
      <c r="L28" s="236"/>
      <c r="M28" s="237" t="s">
        <v>231</v>
      </c>
      <c r="N28" s="237"/>
      <c r="O28" s="237" t="s">
        <v>52</v>
      </c>
      <c r="P28" s="237"/>
      <c r="Q28" s="238" t="s">
        <v>53</v>
      </c>
      <c r="R28" s="238"/>
      <c r="S28" s="34" t="s">
        <v>1785</v>
      </c>
      <c r="T28" s="34" t="s">
        <v>54</v>
      </c>
      <c r="U28" s="34" t="s">
        <v>1784</v>
      </c>
      <c r="V28" s="34">
        <f>+IF(ISERR(U28/T28*100),"N/A",ROUND(U28/T28*100,2))</f>
        <v>100.85</v>
      </c>
      <c r="W28" s="35">
        <f>+IF(ISERR(U28/S28*100),"N/A",ROUND(U28/S28*100,2))</f>
        <v>1.08</v>
      </c>
    </row>
    <row r="29" spans="2:24" ht="56.25" customHeight="1" thickBot="1" x14ac:dyDescent="0.25">
      <c r="B29" s="235" t="s">
        <v>1783</v>
      </c>
      <c r="C29" s="236"/>
      <c r="D29" s="236"/>
      <c r="E29" s="236"/>
      <c r="F29" s="236"/>
      <c r="G29" s="236"/>
      <c r="H29" s="236"/>
      <c r="I29" s="236"/>
      <c r="J29" s="236"/>
      <c r="K29" s="236"/>
      <c r="L29" s="236"/>
      <c r="M29" s="237" t="s">
        <v>231</v>
      </c>
      <c r="N29" s="237"/>
      <c r="O29" s="237" t="s">
        <v>1782</v>
      </c>
      <c r="P29" s="237"/>
      <c r="Q29" s="238" t="s">
        <v>53</v>
      </c>
      <c r="R29" s="238"/>
      <c r="S29" s="34" t="s">
        <v>1781</v>
      </c>
      <c r="T29" s="34" t="s">
        <v>1781</v>
      </c>
      <c r="U29" s="34" t="s">
        <v>1780</v>
      </c>
      <c r="V29" s="34">
        <f>+IF(ISERR(U29/T29*100),"N/A",ROUND(U29/T29*100,2))</f>
        <v>116.75</v>
      </c>
      <c r="W29" s="35">
        <f>+IF(ISERR(U29/S29*100),"N/A",ROUND(U29/S29*100,2))</f>
        <v>116.75</v>
      </c>
    </row>
    <row r="30" spans="2:24" ht="21.7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c r="X30" s="36"/>
    </row>
    <row r="31" spans="2:24" ht="29.25" customHeight="1" thickTop="1" thickBot="1" x14ac:dyDescent="0.25">
      <c r="B31" s="222" t="s">
        <v>2346</v>
      </c>
      <c r="C31" s="223"/>
      <c r="D31" s="223"/>
      <c r="E31" s="223"/>
      <c r="F31" s="223"/>
      <c r="G31" s="223"/>
      <c r="H31" s="223"/>
      <c r="I31" s="223"/>
      <c r="J31" s="223"/>
      <c r="K31" s="223"/>
      <c r="L31" s="223"/>
      <c r="M31" s="223"/>
      <c r="N31" s="223"/>
      <c r="O31" s="223"/>
      <c r="P31" s="223"/>
      <c r="Q31" s="224"/>
      <c r="R31" s="37" t="s">
        <v>45</v>
      </c>
      <c r="S31" s="228" t="s">
        <v>46</v>
      </c>
      <c r="T31" s="228"/>
      <c r="U31" s="38" t="s">
        <v>65</v>
      </c>
      <c r="V31" s="229" t="s">
        <v>66</v>
      </c>
      <c r="W31" s="230"/>
    </row>
    <row r="32" spans="2:24" ht="30.75" customHeight="1" thickBot="1" x14ac:dyDescent="0.25">
      <c r="B32" s="225"/>
      <c r="C32" s="226"/>
      <c r="D32" s="226"/>
      <c r="E32" s="226"/>
      <c r="F32" s="226"/>
      <c r="G32" s="226"/>
      <c r="H32" s="226"/>
      <c r="I32" s="226"/>
      <c r="J32" s="226"/>
      <c r="K32" s="226"/>
      <c r="L32" s="226"/>
      <c r="M32" s="226"/>
      <c r="N32" s="226"/>
      <c r="O32" s="226"/>
      <c r="P32" s="226"/>
      <c r="Q32" s="227"/>
      <c r="R32" s="39" t="s">
        <v>67</v>
      </c>
      <c r="S32" s="39" t="s">
        <v>67</v>
      </c>
      <c r="T32" s="39" t="s">
        <v>52</v>
      </c>
      <c r="U32" s="39" t="s">
        <v>67</v>
      </c>
      <c r="V32" s="39" t="s">
        <v>68</v>
      </c>
      <c r="W32" s="32" t="s">
        <v>69</v>
      </c>
    </row>
    <row r="33" spans="2:23" ht="23.25" customHeight="1" thickBot="1" x14ac:dyDescent="0.25">
      <c r="B33" s="231" t="s">
        <v>70</v>
      </c>
      <c r="C33" s="232"/>
      <c r="D33" s="232"/>
      <c r="E33" s="108" t="s">
        <v>2470</v>
      </c>
      <c r="F33" s="108"/>
      <c r="G33" s="108"/>
      <c r="H33" s="41" t="s">
        <v>2404</v>
      </c>
      <c r="I33" s="41"/>
      <c r="J33" s="41"/>
      <c r="K33" s="41"/>
      <c r="L33" s="41"/>
      <c r="M33" s="41"/>
      <c r="N33" s="41"/>
      <c r="O33" s="41"/>
      <c r="P33" s="42"/>
      <c r="Q33" s="42"/>
      <c r="R33" s="43">
        <v>53.980648000000002</v>
      </c>
      <c r="S33" s="44" t="s">
        <v>11</v>
      </c>
      <c r="T33" s="42"/>
      <c r="U33" s="44">
        <v>64.589404000000002</v>
      </c>
      <c r="V33" s="42"/>
      <c r="W33" s="45">
        <f>+IF(ISERR(U33/R33*100),"N/A",ROUND(U33/R33*100,2))</f>
        <v>119.65</v>
      </c>
    </row>
    <row r="34" spans="2:23" ht="26.25" customHeight="1" x14ac:dyDescent="0.2">
      <c r="B34" s="233" t="s">
        <v>74</v>
      </c>
      <c r="C34" s="234"/>
      <c r="D34" s="234"/>
      <c r="E34" s="109" t="s">
        <v>2470</v>
      </c>
      <c r="F34" s="109"/>
      <c r="G34" s="109"/>
      <c r="H34" s="47"/>
      <c r="I34" s="47"/>
      <c r="J34" s="47"/>
      <c r="K34" s="47"/>
      <c r="L34" s="47"/>
      <c r="M34" s="47"/>
      <c r="N34" s="47"/>
      <c r="O34" s="47"/>
      <c r="P34" s="48"/>
      <c r="Q34" s="48"/>
      <c r="R34" s="49">
        <v>70.35766169</v>
      </c>
      <c r="S34" s="50">
        <v>70.35766169</v>
      </c>
      <c r="T34" s="51">
        <f>+IF(ISERR(S34/R34*100),"N/A",ROUND(S34/R34*100,2))</f>
        <v>100</v>
      </c>
      <c r="U34" s="50">
        <v>64.589404000000002</v>
      </c>
      <c r="V34" s="51">
        <f>+IF(ISERR(U34/S34*100),"N/A",ROUND(U34/S34*100,2))</f>
        <v>91.8</v>
      </c>
      <c r="W34" s="52">
        <f>+IF(ISERR(U34/R34*100),"N/A",ROUND(U34/R34*100,2))</f>
        <v>91.8</v>
      </c>
    </row>
    <row r="35" spans="2:23" ht="23.25" customHeight="1" thickBot="1" x14ac:dyDescent="0.25">
      <c r="B35" s="231" t="s">
        <v>70</v>
      </c>
      <c r="C35" s="232"/>
      <c r="D35" s="232"/>
      <c r="E35" s="108" t="s">
        <v>1868</v>
      </c>
      <c r="F35" s="108"/>
      <c r="G35" s="108"/>
      <c r="H35" s="41"/>
      <c r="I35" s="41"/>
      <c r="J35" s="41"/>
      <c r="K35" s="41"/>
      <c r="L35" s="41"/>
      <c r="M35" s="41"/>
      <c r="N35" s="41"/>
      <c r="O35" s="41"/>
      <c r="P35" s="42"/>
      <c r="Q35" s="42"/>
      <c r="R35" s="43">
        <v>31.317751000000001</v>
      </c>
      <c r="S35" s="44" t="s">
        <v>11</v>
      </c>
      <c r="T35" s="42"/>
      <c r="U35" s="44">
        <v>15.626669570000001</v>
      </c>
      <c r="V35" s="42"/>
      <c r="W35" s="45">
        <f t="shared" ref="W35:W98" si="0">+IF(ISERR(U35/R35*100),"N/A",ROUND(U35/R35*100,2))</f>
        <v>49.9</v>
      </c>
    </row>
    <row r="36" spans="2:23" ht="26.25" customHeight="1" x14ac:dyDescent="0.2">
      <c r="B36" s="233" t="s">
        <v>74</v>
      </c>
      <c r="C36" s="234"/>
      <c r="D36" s="234"/>
      <c r="E36" s="109" t="s">
        <v>1868</v>
      </c>
      <c r="F36" s="109"/>
      <c r="G36" s="109"/>
      <c r="H36" s="47"/>
      <c r="I36" s="47"/>
      <c r="J36" s="47"/>
      <c r="K36" s="47"/>
      <c r="L36" s="47"/>
      <c r="M36" s="47"/>
      <c r="N36" s="47"/>
      <c r="O36" s="47"/>
      <c r="P36" s="48"/>
      <c r="Q36" s="48"/>
      <c r="R36" s="49">
        <v>17.078883000000001</v>
      </c>
      <c r="S36" s="50">
        <v>17.078883000000001</v>
      </c>
      <c r="T36" s="51">
        <f t="shared" ref="T36" si="1">+IF(ISERR(S36/R36*100),"N/A",ROUND(S36/R36*100,2))</f>
        <v>100</v>
      </c>
      <c r="U36" s="50">
        <v>15.626669570000001</v>
      </c>
      <c r="V36" s="51">
        <f t="shared" ref="V36" si="2">+IF(ISERR(U36/S36*100),"N/A",ROUND(U36/S36*100,2))</f>
        <v>91.5</v>
      </c>
      <c r="W36" s="52">
        <f t="shared" si="0"/>
        <v>91.5</v>
      </c>
    </row>
    <row r="37" spans="2:23" ht="23.25" customHeight="1" thickBot="1" x14ac:dyDescent="0.25">
      <c r="B37" s="231" t="s">
        <v>70</v>
      </c>
      <c r="C37" s="232"/>
      <c r="D37" s="232"/>
      <c r="E37" s="108" t="s">
        <v>2459</v>
      </c>
      <c r="F37" s="108"/>
      <c r="G37" s="108"/>
      <c r="H37" s="41"/>
      <c r="I37" s="41"/>
      <c r="J37" s="41"/>
      <c r="K37" s="41"/>
      <c r="L37" s="41"/>
      <c r="M37" s="41"/>
      <c r="N37" s="41"/>
      <c r="O37" s="41"/>
      <c r="P37" s="42"/>
      <c r="Q37" s="42"/>
      <c r="R37" s="43">
        <v>16.406081</v>
      </c>
      <c r="S37" s="44" t="s">
        <v>11</v>
      </c>
      <c r="T37" s="42"/>
      <c r="U37" s="44">
        <v>17.85122161</v>
      </c>
      <c r="V37" s="42"/>
      <c r="W37" s="45">
        <f t="shared" si="0"/>
        <v>108.81</v>
      </c>
    </row>
    <row r="38" spans="2:23" ht="26.25" customHeight="1" x14ac:dyDescent="0.2">
      <c r="B38" s="233" t="s">
        <v>74</v>
      </c>
      <c r="C38" s="234"/>
      <c r="D38" s="234"/>
      <c r="E38" s="109" t="s">
        <v>2459</v>
      </c>
      <c r="F38" s="109"/>
      <c r="G38" s="109"/>
      <c r="H38" s="47"/>
      <c r="I38" s="47"/>
      <c r="J38" s="47"/>
      <c r="K38" s="47"/>
      <c r="L38" s="47"/>
      <c r="M38" s="47"/>
      <c r="N38" s="47"/>
      <c r="O38" s="47"/>
      <c r="P38" s="48"/>
      <c r="Q38" s="48"/>
      <c r="R38" s="49">
        <v>19.481617610000001</v>
      </c>
      <c r="S38" s="50">
        <v>19.481617610000001</v>
      </c>
      <c r="T38" s="51">
        <f t="shared" ref="T38" si="3">+IF(ISERR(S38/R38*100),"N/A",ROUND(S38/R38*100,2))</f>
        <v>100</v>
      </c>
      <c r="U38" s="50">
        <v>17.85122161</v>
      </c>
      <c r="V38" s="51">
        <f t="shared" ref="V38" si="4">+IF(ISERR(U38/S38*100),"N/A",ROUND(U38/S38*100,2))</f>
        <v>91.63</v>
      </c>
      <c r="W38" s="52">
        <f t="shared" si="0"/>
        <v>91.63</v>
      </c>
    </row>
    <row r="39" spans="2:23" ht="23.25" customHeight="1" thickBot="1" x14ac:dyDescent="0.25">
      <c r="B39" s="231" t="s">
        <v>70</v>
      </c>
      <c r="C39" s="232"/>
      <c r="D39" s="232"/>
      <c r="E39" s="108" t="s">
        <v>2471</v>
      </c>
      <c r="F39" s="108"/>
      <c r="G39" s="108"/>
      <c r="H39" s="41"/>
      <c r="I39" s="41"/>
      <c r="J39" s="41"/>
      <c r="K39" s="41"/>
      <c r="L39" s="41"/>
      <c r="M39" s="41"/>
      <c r="N39" s="41"/>
      <c r="O39" s="41"/>
      <c r="P39" s="42"/>
      <c r="Q39" s="42"/>
      <c r="R39" s="43">
        <v>35.126607</v>
      </c>
      <c r="S39" s="44" t="s">
        <v>11</v>
      </c>
      <c r="T39" s="42"/>
      <c r="U39" s="44">
        <v>40.758395050000004</v>
      </c>
      <c r="V39" s="42"/>
      <c r="W39" s="45">
        <f t="shared" si="0"/>
        <v>116.03</v>
      </c>
    </row>
    <row r="40" spans="2:23" ht="26.25" customHeight="1" x14ac:dyDescent="0.2">
      <c r="B40" s="233" t="s">
        <v>74</v>
      </c>
      <c r="C40" s="234"/>
      <c r="D40" s="234"/>
      <c r="E40" s="109" t="s">
        <v>2471</v>
      </c>
      <c r="F40" s="109"/>
      <c r="G40" s="109"/>
      <c r="H40" s="47"/>
      <c r="I40" s="47"/>
      <c r="J40" s="47"/>
      <c r="K40" s="47"/>
      <c r="L40" s="47"/>
      <c r="M40" s="47"/>
      <c r="N40" s="47"/>
      <c r="O40" s="47"/>
      <c r="P40" s="48"/>
      <c r="Q40" s="48"/>
      <c r="R40" s="49">
        <v>40.758395050000004</v>
      </c>
      <c r="S40" s="50">
        <v>40.758395050000004</v>
      </c>
      <c r="T40" s="51">
        <f t="shared" ref="T40" si="5">+IF(ISERR(S40/R40*100),"N/A",ROUND(S40/R40*100,2))</f>
        <v>100</v>
      </c>
      <c r="U40" s="50">
        <v>40.758395050000004</v>
      </c>
      <c r="V40" s="51">
        <f t="shared" ref="V40" si="6">+IF(ISERR(U40/S40*100),"N/A",ROUND(U40/S40*100,2))</f>
        <v>100</v>
      </c>
      <c r="W40" s="52">
        <f t="shared" si="0"/>
        <v>100</v>
      </c>
    </row>
    <row r="41" spans="2:23" ht="23.25" customHeight="1" thickBot="1" x14ac:dyDescent="0.25">
      <c r="B41" s="231" t="s">
        <v>70</v>
      </c>
      <c r="C41" s="232"/>
      <c r="D41" s="232"/>
      <c r="E41" s="108" t="s">
        <v>2460</v>
      </c>
      <c r="F41" s="108"/>
      <c r="G41" s="108"/>
      <c r="H41" s="41"/>
      <c r="I41" s="41"/>
      <c r="J41" s="41"/>
      <c r="K41" s="41"/>
      <c r="L41" s="41"/>
      <c r="M41" s="41"/>
      <c r="N41" s="41"/>
      <c r="O41" s="41"/>
      <c r="P41" s="42"/>
      <c r="Q41" s="42"/>
      <c r="R41" s="43">
        <v>60.321902999999999</v>
      </c>
      <c r="S41" s="44" t="s">
        <v>11</v>
      </c>
      <c r="T41" s="42"/>
      <c r="U41" s="44">
        <v>79.854032740000008</v>
      </c>
      <c r="V41" s="42"/>
      <c r="W41" s="45">
        <f t="shared" si="0"/>
        <v>132.38</v>
      </c>
    </row>
    <row r="42" spans="2:23" ht="26.25" customHeight="1" x14ac:dyDescent="0.2">
      <c r="B42" s="233" t="s">
        <v>74</v>
      </c>
      <c r="C42" s="234"/>
      <c r="D42" s="234"/>
      <c r="E42" s="109" t="s">
        <v>2460</v>
      </c>
      <c r="F42" s="109"/>
      <c r="G42" s="109"/>
      <c r="H42" s="47"/>
      <c r="I42" s="47"/>
      <c r="J42" s="47"/>
      <c r="K42" s="47"/>
      <c r="L42" s="47"/>
      <c r="M42" s="47"/>
      <c r="N42" s="47"/>
      <c r="O42" s="47"/>
      <c r="P42" s="48"/>
      <c r="Q42" s="48"/>
      <c r="R42" s="49">
        <v>87.09723274000001</v>
      </c>
      <c r="S42" s="50">
        <v>87.09723274000001</v>
      </c>
      <c r="T42" s="51">
        <f t="shared" ref="T42" si="7">+IF(ISERR(S42/R42*100),"N/A",ROUND(S42/R42*100,2))</f>
        <v>100</v>
      </c>
      <c r="U42" s="50">
        <v>79.854032740000008</v>
      </c>
      <c r="V42" s="51">
        <f t="shared" ref="V42" si="8">+IF(ISERR(U42/S42*100),"N/A",ROUND(U42/S42*100,2))</f>
        <v>91.68</v>
      </c>
      <c r="W42" s="52">
        <f t="shared" si="0"/>
        <v>91.68</v>
      </c>
    </row>
    <row r="43" spans="2:23" ht="23.25" customHeight="1" thickBot="1" x14ac:dyDescent="0.25">
      <c r="B43" s="231" t="s">
        <v>70</v>
      </c>
      <c r="C43" s="232"/>
      <c r="D43" s="232"/>
      <c r="E43" s="108" t="s">
        <v>2472</v>
      </c>
      <c r="F43" s="108"/>
      <c r="G43" s="108"/>
      <c r="H43" s="41"/>
      <c r="I43" s="41"/>
      <c r="J43" s="41"/>
      <c r="K43" s="41"/>
      <c r="L43" s="41"/>
      <c r="M43" s="41"/>
      <c r="N43" s="41"/>
      <c r="O43" s="41"/>
      <c r="P43" s="42"/>
      <c r="Q43" s="42"/>
      <c r="R43" s="43">
        <v>32.712837999999998</v>
      </c>
      <c r="S43" s="44" t="s">
        <v>11</v>
      </c>
      <c r="T43" s="42"/>
      <c r="U43" s="44">
        <v>42.218353360000002</v>
      </c>
      <c r="V43" s="42"/>
      <c r="W43" s="45">
        <f t="shared" si="0"/>
        <v>129.06</v>
      </c>
    </row>
    <row r="44" spans="2:23" ht="26.25" customHeight="1" x14ac:dyDescent="0.2">
      <c r="B44" s="233" t="s">
        <v>74</v>
      </c>
      <c r="C44" s="234"/>
      <c r="D44" s="234"/>
      <c r="E44" s="109" t="s">
        <v>2472</v>
      </c>
      <c r="F44" s="109"/>
      <c r="G44" s="109"/>
      <c r="H44" s="47"/>
      <c r="I44" s="47"/>
      <c r="J44" s="47"/>
      <c r="K44" s="47"/>
      <c r="L44" s="47"/>
      <c r="M44" s="47"/>
      <c r="N44" s="47"/>
      <c r="O44" s="47"/>
      <c r="P44" s="48"/>
      <c r="Q44" s="48"/>
      <c r="R44" s="49">
        <v>45.998660219999998</v>
      </c>
      <c r="S44" s="50">
        <v>45.998660219999998</v>
      </c>
      <c r="T44" s="51">
        <f t="shared" ref="T44" si="9">+IF(ISERR(S44/R44*100),"N/A",ROUND(S44/R44*100,2))</f>
        <v>100</v>
      </c>
      <c r="U44" s="50">
        <v>42.218353360000002</v>
      </c>
      <c r="V44" s="51">
        <f t="shared" ref="V44" si="10">+IF(ISERR(U44/S44*100),"N/A",ROUND(U44/S44*100,2))</f>
        <v>91.78</v>
      </c>
      <c r="W44" s="52">
        <f t="shared" si="0"/>
        <v>91.78</v>
      </c>
    </row>
    <row r="45" spans="2:23" ht="23.25" customHeight="1" thickBot="1" x14ac:dyDescent="0.25">
      <c r="B45" s="231" t="s">
        <v>70</v>
      </c>
      <c r="C45" s="232"/>
      <c r="D45" s="232"/>
      <c r="E45" s="108" t="s">
        <v>2461</v>
      </c>
      <c r="F45" s="108"/>
      <c r="G45" s="108"/>
      <c r="H45" s="41"/>
      <c r="I45" s="41"/>
      <c r="J45" s="41"/>
      <c r="K45" s="41"/>
      <c r="L45" s="41"/>
      <c r="M45" s="41"/>
      <c r="N45" s="41"/>
      <c r="O45" s="41"/>
      <c r="P45" s="42"/>
      <c r="Q45" s="42"/>
      <c r="R45" s="43">
        <v>103.16207300000001</v>
      </c>
      <c r="S45" s="44" t="s">
        <v>11</v>
      </c>
      <c r="T45" s="42"/>
      <c r="U45" s="44">
        <v>143.20029016000001</v>
      </c>
      <c r="V45" s="42"/>
      <c r="W45" s="45">
        <f t="shared" si="0"/>
        <v>138.81</v>
      </c>
    </row>
    <row r="46" spans="2:23" ht="26.25" customHeight="1" x14ac:dyDescent="0.2">
      <c r="B46" s="233" t="s">
        <v>74</v>
      </c>
      <c r="C46" s="234"/>
      <c r="D46" s="234"/>
      <c r="E46" s="109" t="s">
        <v>2461</v>
      </c>
      <c r="F46" s="109"/>
      <c r="G46" s="109"/>
      <c r="H46" s="47"/>
      <c r="I46" s="47"/>
      <c r="J46" s="47"/>
      <c r="K46" s="47"/>
      <c r="L46" s="47"/>
      <c r="M46" s="47"/>
      <c r="N46" s="47"/>
      <c r="O46" s="47"/>
      <c r="P46" s="48"/>
      <c r="Q46" s="48"/>
      <c r="R46" s="49">
        <v>156.42574114999999</v>
      </c>
      <c r="S46" s="50">
        <v>156.42574114999999</v>
      </c>
      <c r="T46" s="51">
        <f t="shared" ref="T46" si="11">+IF(ISERR(S46/R46*100),"N/A",ROUND(S46/R46*100,2))</f>
        <v>100</v>
      </c>
      <c r="U46" s="50">
        <v>143.20029016000001</v>
      </c>
      <c r="V46" s="51">
        <f t="shared" ref="V46" si="12">+IF(ISERR(U46/S46*100),"N/A",ROUND(U46/S46*100,2))</f>
        <v>91.55</v>
      </c>
      <c r="W46" s="52">
        <f t="shared" si="0"/>
        <v>91.55</v>
      </c>
    </row>
    <row r="47" spans="2:23" ht="23.25" customHeight="1" thickBot="1" x14ac:dyDescent="0.25">
      <c r="B47" s="231" t="s">
        <v>70</v>
      </c>
      <c r="C47" s="232"/>
      <c r="D47" s="232"/>
      <c r="E47" s="108" t="s">
        <v>2462</v>
      </c>
      <c r="F47" s="108"/>
      <c r="G47" s="108"/>
      <c r="H47" s="41"/>
      <c r="I47" s="41"/>
      <c r="J47" s="41"/>
      <c r="K47" s="41"/>
      <c r="L47" s="41"/>
      <c r="M47" s="41"/>
      <c r="N47" s="41"/>
      <c r="O47" s="41"/>
      <c r="P47" s="42"/>
      <c r="Q47" s="42"/>
      <c r="R47" s="43">
        <v>67.372431000000006</v>
      </c>
      <c r="S47" s="44" t="s">
        <v>11</v>
      </c>
      <c r="T47" s="42"/>
      <c r="U47" s="44">
        <v>65.519855859999993</v>
      </c>
      <c r="V47" s="42"/>
      <c r="W47" s="45">
        <f t="shared" si="0"/>
        <v>97.25</v>
      </c>
    </row>
    <row r="48" spans="2:23" ht="26.25" customHeight="1" x14ac:dyDescent="0.2">
      <c r="B48" s="233" t="s">
        <v>74</v>
      </c>
      <c r="C48" s="234"/>
      <c r="D48" s="234"/>
      <c r="E48" s="109" t="s">
        <v>2462</v>
      </c>
      <c r="F48" s="109"/>
      <c r="G48" s="109"/>
      <c r="H48" s="47"/>
      <c r="I48" s="47"/>
      <c r="J48" s="47"/>
      <c r="K48" s="47"/>
      <c r="L48" s="47"/>
      <c r="M48" s="47"/>
      <c r="N48" s="47"/>
      <c r="O48" s="47"/>
      <c r="P48" s="48"/>
      <c r="Q48" s="48"/>
      <c r="R48" s="49">
        <v>71.290661329999992</v>
      </c>
      <c r="S48" s="50">
        <v>71.290661329999992</v>
      </c>
      <c r="T48" s="51">
        <f t="shared" ref="T48" si="13">+IF(ISERR(S48/R48*100),"N/A",ROUND(S48/R48*100,2))</f>
        <v>100</v>
      </c>
      <c r="U48" s="50">
        <v>65.519855859999993</v>
      </c>
      <c r="V48" s="51">
        <f t="shared" ref="V48" si="14">+IF(ISERR(U48/S48*100),"N/A",ROUND(U48/S48*100,2))</f>
        <v>91.91</v>
      </c>
      <c r="W48" s="52">
        <f t="shared" si="0"/>
        <v>91.91</v>
      </c>
    </row>
    <row r="49" spans="2:23" ht="23.25" customHeight="1" thickBot="1" x14ac:dyDescent="0.25">
      <c r="B49" s="231" t="s">
        <v>70</v>
      </c>
      <c r="C49" s="232"/>
      <c r="D49" s="232"/>
      <c r="E49" s="108" t="s">
        <v>2473</v>
      </c>
      <c r="F49" s="108"/>
      <c r="G49" s="108"/>
      <c r="H49" s="41"/>
      <c r="I49" s="41"/>
      <c r="J49" s="41"/>
      <c r="K49" s="41"/>
      <c r="L49" s="41"/>
      <c r="M49" s="41"/>
      <c r="N49" s="41"/>
      <c r="O49" s="41"/>
      <c r="P49" s="42"/>
      <c r="Q49" s="42"/>
      <c r="R49" s="43">
        <v>176.571549</v>
      </c>
      <c r="S49" s="44" t="s">
        <v>11</v>
      </c>
      <c r="T49" s="42"/>
      <c r="U49" s="44">
        <v>159.06261852</v>
      </c>
      <c r="V49" s="42"/>
      <c r="W49" s="45">
        <f t="shared" si="0"/>
        <v>90.08</v>
      </c>
    </row>
    <row r="50" spans="2:23" ht="26.25" customHeight="1" x14ac:dyDescent="0.2">
      <c r="B50" s="233" t="s">
        <v>74</v>
      </c>
      <c r="C50" s="234"/>
      <c r="D50" s="234"/>
      <c r="E50" s="109" t="s">
        <v>2473</v>
      </c>
      <c r="F50" s="109"/>
      <c r="G50" s="109"/>
      <c r="H50" s="47"/>
      <c r="I50" s="47"/>
      <c r="J50" s="47"/>
      <c r="K50" s="47"/>
      <c r="L50" s="47"/>
      <c r="M50" s="47"/>
      <c r="N50" s="47"/>
      <c r="O50" s="47"/>
      <c r="P50" s="48"/>
      <c r="Q50" s="48"/>
      <c r="R50" s="49">
        <v>175.18839772000001</v>
      </c>
      <c r="S50" s="50">
        <v>175.18839772000001</v>
      </c>
      <c r="T50" s="51">
        <f t="shared" ref="T50" si="15">+IF(ISERR(S50/R50*100),"N/A",ROUND(S50/R50*100,2))</f>
        <v>100</v>
      </c>
      <c r="U50" s="50">
        <v>159.06261852</v>
      </c>
      <c r="V50" s="51">
        <f t="shared" ref="V50" si="16">+IF(ISERR(U50/S50*100),"N/A",ROUND(U50/S50*100,2))</f>
        <v>90.8</v>
      </c>
      <c r="W50" s="52">
        <f t="shared" si="0"/>
        <v>90.8</v>
      </c>
    </row>
    <row r="51" spans="2:23" ht="23.25" customHeight="1" thickBot="1" x14ac:dyDescent="0.25">
      <c r="B51" s="231" t="s">
        <v>70</v>
      </c>
      <c r="C51" s="232"/>
      <c r="D51" s="232"/>
      <c r="E51" s="108" t="s">
        <v>2474</v>
      </c>
      <c r="F51" s="108"/>
      <c r="G51" s="108"/>
      <c r="H51" s="41"/>
      <c r="I51" s="41"/>
      <c r="J51" s="41"/>
      <c r="K51" s="41"/>
      <c r="L51" s="41"/>
      <c r="M51" s="41"/>
      <c r="N51" s="41"/>
      <c r="O51" s="41"/>
      <c r="P51" s="42"/>
      <c r="Q51" s="42"/>
      <c r="R51" s="43">
        <v>62.162505000000003</v>
      </c>
      <c r="S51" s="44" t="s">
        <v>11</v>
      </c>
      <c r="T51" s="42"/>
      <c r="U51" s="44">
        <v>92.664636459999997</v>
      </c>
      <c r="V51" s="42"/>
      <c r="W51" s="45">
        <f t="shared" si="0"/>
        <v>149.07</v>
      </c>
    </row>
    <row r="52" spans="2:23" ht="26.25" customHeight="1" x14ac:dyDescent="0.2">
      <c r="B52" s="233" t="s">
        <v>74</v>
      </c>
      <c r="C52" s="234"/>
      <c r="D52" s="234"/>
      <c r="E52" s="109" t="s">
        <v>2474</v>
      </c>
      <c r="F52" s="109"/>
      <c r="G52" s="109"/>
      <c r="H52" s="47"/>
      <c r="I52" s="47"/>
      <c r="J52" s="47"/>
      <c r="K52" s="47"/>
      <c r="L52" s="47"/>
      <c r="M52" s="47"/>
      <c r="N52" s="47"/>
      <c r="O52" s="47"/>
      <c r="P52" s="48"/>
      <c r="Q52" s="48"/>
      <c r="R52" s="49">
        <v>92.72901177</v>
      </c>
      <c r="S52" s="50">
        <v>92.72901177</v>
      </c>
      <c r="T52" s="51">
        <f t="shared" ref="T52" si="17">+IF(ISERR(S52/R52*100),"N/A",ROUND(S52/R52*100,2))</f>
        <v>100</v>
      </c>
      <c r="U52" s="50">
        <v>92.664636459999997</v>
      </c>
      <c r="V52" s="51">
        <f t="shared" ref="V52" si="18">+IF(ISERR(U52/S52*100),"N/A",ROUND(U52/S52*100,2))</f>
        <v>99.93</v>
      </c>
      <c r="W52" s="52">
        <f t="shared" si="0"/>
        <v>99.93</v>
      </c>
    </row>
    <row r="53" spans="2:23" ht="23.25" customHeight="1" thickBot="1" x14ac:dyDescent="0.25">
      <c r="B53" s="231" t="s">
        <v>70</v>
      </c>
      <c r="C53" s="232"/>
      <c r="D53" s="232"/>
      <c r="E53" s="108" t="s">
        <v>2475</v>
      </c>
      <c r="F53" s="108"/>
      <c r="G53" s="108"/>
      <c r="H53" s="41"/>
      <c r="I53" s="41"/>
      <c r="J53" s="41"/>
      <c r="K53" s="41"/>
      <c r="L53" s="41"/>
      <c r="M53" s="41"/>
      <c r="N53" s="41"/>
      <c r="O53" s="41"/>
      <c r="P53" s="42"/>
      <c r="Q53" s="42"/>
      <c r="R53" s="43">
        <v>152.31595899999999</v>
      </c>
      <c r="S53" s="44" t="s">
        <v>11</v>
      </c>
      <c r="T53" s="42"/>
      <c r="U53" s="44">
        <v>163.28966351000003</v>
      </c>
      <c r="V53" s="42"/>
      <c r="W53" s="45">
        <f t="shared" si="0"/>
        <v>107.2</v>
      </c>
    </row>
    <row r="54" spans="2:23" ht="26.25" customHeight="1" x14ac:dyDescent="0.2">
      <c r="B54" s="233" t="s">
        <v>74</v>
      </c>
      <c r="C54" s="234"/>
      <c r="D54" s="234"/>
      <c r="E54" s="109" t="s">
        <v>2475</v>
      </c>
      <c r="F54" s="109"/>
      <c r="G54" s="109"/>
      <c r="H54" s="47"/>
      <c r="I54" s="47"/>
      <c r="J54" s="47"/>
      <c r="K54" s="47"/>
      <c r="L54" s="47"/>
      <c r="M54" s="47"/>
      <c r="N54" s="47"/>
      <c r="O54" s="47"/>
      <c r="P54" s="48"/>
      <c r="Q54" s="48"/>
      <c r="R54" s="49">
        <v>178.05177993000001</v>
      </c>
      <c r="S54" s="50">
        <v>178.05177993000001</v>
      </c>
      <c r="T54" s="51">
        <f t="shared" ref="T54" si="19">+IF(ISERR(S54/R54*100),"N/A",ROUND(S54/R54*100,2))</f>
        <v>100</v>
      </c>
      <c r="U54" s="50">
        <v>163.28966351000003</v>
      </c>
      <c r="V54" s="51">
        <f t="shared" ref="V54" si="20">+IF(ISERR(U54/S54*100),"N/A",ROUND(U54/S54*100,2))</f>
        <v>91.71</v>
      </c>
      <c r="W54" s="52">
        <f t="shared" si="0"/>
        <v>91.71</v>
      </c>
    </row>
    <row r="55" spans="2:23" ht="23.25" customHeight="1" thickBot="1" x14ac:dyDescent="0.25">
      <c r="B55" s="231" t="s">
        <v>70</v>
      </c>
      <c r="C55" s="232"/>
      <c r="D55" s="232"/>
      <c r="E55" s="108" t="s">
        <v>2463</v>
      </c>
      <c r="F55" s="108"/>
      <c r="G55" s="108"/>
      <c r="H55" s="41"/>
      <c r="I55" s="41"/>
      <c r="J55" s="41"/>
      <c r="K55" s="41"/>
      <c r="L55" s="41"/>
      <c r="M55" s="41"/>
      <c r="N55" s="41"/>
      <c r="O55" s="41"/>
      <c r="P55" s="42"/>
      <c r="Q55" s="42"/>
      <c r="R55" s="43">
        <v>81.569411000000002</v>
      </c>
      <c r="S55" s="44" t="s">
        <v>11</v>
      </c>
      <c r="T55" s="42"/>
      <c r="U55" s="44">
        <v>120.53442649</v>
      </c>
      <c r="V55" s="42"/>
      <c r="W55" s="45">
        <f t="shared" si="0"/>
        <v>147.77000000000001</v>
      </c>
    </row>
    <row r="56" spans="2:23" ht="26.25" customHeight="1" x14ac:dyDescent="0.2">
      <c r="B56" s="233" t="s">
        <v>74</v>
      </c>
      <c r="C56" s="234"/>
      <c r="D56" s="234"/>
      <c r="E56" s="109" t="s">
        <v>2463</v>
      </c>
      <c r="F56" s="109"/>
      <c r="G56" s="109"/>
      <c r="H56" s="47"/>
      <c r="I56" s="47"/>
      <c r="J56" s="47"/>
      <c r="K56" s="47"/>
      <c r="L56" s="47"/>
      <c r="M56" s="47"/>
      <c r="N56" s="47"/>
      <c r="O56" s="47"/>
      <c r="P56" s="48"/>
      <c r="Q56" s="48"/>
      <c r="R56" s="49">
        <v>131.04712648999998</v>
      </c>
      <c r="S56" s="50">
        <v>131.04712648999998</v>
      </c>
      <c r="T56" s="51">
        <f t="shared" ref="T56" si="21">+IF(ISERR(S56/R56*100),"N/A",ROUND(S56/R56*100,2))</f>
        <v>100</v>
      </c>
      <c r="U56" s="50">
        <v>120.53442649</v>
      </c>
      <c r="V56" s="51">
        <f t="shared" ref="V56" si="22">+IF(ISERR(U56/S56*100),"N/A",ROUND(U56/S56*100,2))</f>
        <v>91.98</v>
      </c>
      <c r="W56" s="52">
        <f t="shared" si="0"/>
        <v>91.98</v>
      </c>
    </row>
    <row r="57" spans="2:23" ht="23.25" customHeight="1" thickBot="1" x14ac:dyDescent="0.25">
      <c r="B57" s="231" t="s">
        <v>70</v>
      </c>
      <c r="C57" s="232"/>
      <c r="D57" s="232"/>
      <c r="E57" s="108" t="s">
        <v>1551</v>
      </c>
      <c r="F57" s="108"/>
      <c r="G57" s="108"/>
      <c r="H57" s="41"/>
      <c r="I57" s="41"/>
      <c r="J57" s="41"/>
      <c r="K57" s="41"/>
      <c r="L57" s="41"/>
      <c r="M57" s="41"/>
      <c r="N57" s="41"/>
      <c r="O57" s="41"/>
      <c r="P57" s="42"/>
      <c r="Q57" s="42"/>
      <c r="R57" s="43">
        <v>68.596733</v>
      </c>
      <c r="S57" s="44" t="s">
        <v>11</v>
      </c>
      <c r="T57" s="42"/>
      <c r="U57" s="44">
        <v>80.587463909999997</v>
      </c>
      <c r="V57" s="42"/>
      <c r="W57" s="45">
        <f t="shared" si="0"/>
        <v>117.48</v>
      </c>
    </row>
    <row r="58" spans="2:23" ht="26.25" customHeight="1" x14ac:dyDescent="0.2">
      <c r="B58" s="233" t="s">
        <v>74</v>
      </c>
      <c r="C58" s="234"/>
      <c r="D58" s="234"/>
      <c r="E58" s="109" t="s">
        <v>1551</v>
      </c>
      <c r="F58" s="109"/>
      <c r="G58" s="109"/>
      <c r="H58" s="47"/>
      <c r="I58" s="47"/>
      <c r="J58" s="47"/>
      <c r="K58" s="47"/>
      <c r="L58" s="47"/>
      <c r="M58" s="47"/>
      <c r="N58" s="47"/>
      <c r="O58" s="47"/>
      <c r="P58" s="48"/>
      <c r="Q58" s="48"/>
      <c r="R58" s="49">
        <v>81.258425529999997</v>
      </c>
      <c r="S58" s="50">
        <v>81.258425529999997</v>
      </c>
      <c r="T58" s="51">
        <f t="shared" ref="T58" si="23">+IF(ISERR(S58/R58*100),"N/A",ROUND(S58/R58*100,2))</f>
        <v>100</v>
      </c>
      <c r="U58" s="50">
        <v>80.587463909999997</v>
      </c>
      <c r="V58" s="51">
        <f t="shared" ref="V58" si="24">+IF(ISERR(U58/S58*100),"N/A",ROUND(U58/S58*100,2))</f>
        <v>99.17</v>
      </c>
      <c r="W58" s="52">
        <f t="shared" si="0"/>
        <v>99.17</v>
      </c>
    </row>
    <row r="59" spans="2:23" ht="23.25" customHeight="1" thickBot="1" x14ac:dyDescent="0.25">
      <c r="B59" s="231" t="s">
        <v>70</v>
      </c>
      <c r="C59" s="232"/>
      <c r="D59" s="232"/>
      <c r="E59" s="108" t="s">
        <v>2476</v>
      </c>
      <c r="F59" s="108"/>
      <c r="G59" s="108"/>
      <c r="H59" s="41"/>
      <c r="I59" s="41"/>
      <c r="J59" s="41"/>
      <c r="K59" s="41"/>
      <c r="L59" s="41"/>
      <c r="M59" s="41"/>
      <c r="N59" s="41"/>
      <c r="O59" s="41"/>
      <c r="P59" s="42"/>
      <c r="Q59" s="42"/>
      <c r="R59" s="43">
        <v>155.48537300000001</v>
      </c>
      <c r="S59" s="44" t="s">
        <v>11</v>
      </c>
      <c r="T59" s="42"/>
      <c r="U59" s="44">
        <v>168.39168437000001</v>
      </c>
      <c r="V59" s="42"/>
      <c r="W59" s="45">
        <f t="shared" si="0"/>
        <v>108.3</v>
      </c>
    </row>
    <row r="60" spans="2:23" ht="26.25" customHeight="1" x14ac:dyDescent="0.2">
      <c r="B60" s="233" t="s">
        <v>74</v>
      </c>
      <c r="C60" s="234"/>
      <c r="D60" s="234"/>
      <c r="E60" s="109" t="s">
        <v>2476</v>
      </c>
      <c r="F60" s="109"/>
      <c r="G60" s="109"/>
      <c r="H60" s="47"/>
      <c r="I60" s="47"/>
      <c r="J60" s="47"/>
      <c r="K60" s="47"/>
      <c r="L60" s="47"/>
      <c r="M60" s="47"/>
      <c r="N60" s="47"/>
      <c r="O60" s="47"/>
      <c r="P60" s="48"/>
      <c r="Q60" s="48"/>
      <c r="R60" s="49">
        <v>184.61436544</v>
      </c>
      <c r="S60" s="50">
        <v>184.61436544</v>
      </c>
      <c r="T60" s="51">
        <f t="shared" ref="T60" si="25">+IF(ISERR(S60/R60*100),"N/A",ROUND(S60/R60*100,2))</f>
        <v>100</v>
      </c>
      <c r="U60" s="50">
        <v>168.39168437000001</v>
      </c>
      <c r="V60" s="51">
        <f t="shared" ref="V60" si="26">+IF(ISERR(U60/S60*100),"N/A",ROUND(U60/S60*100,2))</f>
        <v>91.21</v>
      </c>
      <c r="W60" s="52">
        <f t="shared" si="0"/>
        <v>91.21</v>
      </c>
    </row>
    <row r="61" spans="2:23" ht="23.25" customHeight="1" thickBot="1" x14ac:dyDescent="0.25">
      <c r="B61" s="231" t="s">
        <v>70</v>
      </c>
      <c r="C61" s="232"/>
      <c r="D61" s="232"/>
      <c r="E61" s="108" t="s">
        <v>2464</v>
      </c>
      <c r="F61" s="108"/>
      <c r="G61" s="108"/>
      <c r="H61" s="41"/>
      <c r="I61" s="41"/>
      <c r="J61" s="41"/>
      <c r="K61" s="41"/>
      <c r="L61" s="41"/>
      <c r="M61" s="41"/>
      <c r="N61" s="41"/>
      <c r="O61" s="41"/>
      <c r="P61" s="42"/>
      <c r="Q61" s="42"/>
      <c r="R61" s="43">
        <v>334.99474300000003</v>
      </c>
      <c r="S61" s="44" t="s">
        <v>11</v>
      </c>
      <c r="T61" s="42"/>
      <c r="U61" s="44">
        <v>391.69152224999999</v>
      </c>
      <c r="V61" s="42"/>
      <c r="W61" s="45">
        <f t="shared" si="0"/>
        <v>116.92</v>
      </c>
    </row>
    <row r="62" spans="2:23" ht="26.25" customHeight="1" x14ac:dyDescent="0.2">
      <c r="B62" s="233" t="s">
        <v>74</v>
      </c>
      <c r="C62" s="234"/>
      <c r="D62" s="234"/>
      <c r="E62" s="109" t="s">
        <v>2464</v>
      </c>
      <c r="F62" s="109"/>
      <c r="G62" s="109"/>
      <c r="H62" s="47"/>
      <c r="I62" s="47"/>
      <c r="J62" s="47"/>
      <c r="K62" s="47"/>
      <c r="L62" s="47"/>
      <c r="M62" s="47"/>
      <c r="N62" s="47"/>
      <c r="O62" s="47"/>
      <c r="P62" s="48"/>
      <c r="Q62" s="48"/>
      <c r="R62" s="49">
        <v>425.61567853999998</v>
      </c>
      <c r="S62" s="50">
        <v>425.61567853999998</v>
      </c>
      <c r="T62" s="51">
        <f t="shared" ref="T62" si="27">+IF(ISERR(S62/R62*100),"N/A",ROUND(S62/R62*100,2))</f>
        <v>100</v>
      </c>
      <c r="U62" s="50">
        <v>391.69152224999999</v>
      </c>
      <c r="V62" s="51">
        <f t="shared" ref="V62" si="28">+IF(ISERR(U62/S62*100),"N/A",ROUND(U62/S62*100,2))</f>
        <v>92.03</v>
      </c>
      <c r="W62" s="52">
        <f t="shared" si="0"/>
        <v>92.03</v>
      </c>
    </row>
    <row r="63" spans="2:23" ht="23.25" customHeight="1" thickBot="1" x14ac:dyDescent="0.25">
      <c r="B63" s="231" t="s">
        <v>70</v>
      </c>
      <c r="C63" s="232"/>
      <c r="D63" s="232"/>
      <c r="E63" s="108" t="s">
        <v>2477</v>
      </c>
      <c r="F63" s="108"/>
      <c r="G63" s="108"/>
      <c r="H63" s="41"/>
      <c r="I63" s="41"/>
      <c r="J63" s="41"/>
      <c r="K63" s="41"/>
      <c r="L63" s="41"/>
      <c r="M63" s="41"/>
      <c r="N63" s="41"/>
      <c r="O63" s="41"/>
      <c r="P63" s="42"/>
      <c r="Q63" s="42"/>
      <c r="R63" s="43">
        <v>94.945719999999994</v>
      </c>
      <c r="S63" s="44" t="s">
        <v>11</v>
      </c>
      <c r="T63" s="42"/>
      <c r="U63" s="44">
        <v>121.81570268</v>
      </c>
      <c r="V63" s="42"/>
      <c r="W63" s="45">
        <f t="shared" si="0"/>
        <v>128.30000000000001</v>
      </c>
    </row>
    <row r="64" spans="2:23" ht="26.25" customHeight="1" x14ac:dyDescent="0.2">
      <c r="B64" s="233" t="s">
        <v>74</v>
      </c>
      <c r="C64" s="234"/>
      <c r="D64" s="234"/>
      <c r="E64" s="109" t="s">
        <v>2477</v>
      </c>
      <c r="F64" s="109"/>
      <c r="G64" s="109"/>
      <c r="H64" s="47"/>
      <c r="I64" s="47"/>
      <c r="J64" s="47"/>
      <c r="K64" s="47"/>
      <c r="L64" s="47"/>
      <c r="M64" s="47"/>
      <c r="N64" s="47"/>
      <c r="O64" s="47"/>
      <c r="P64" s="48"/>
      <c r="Q64" s="48"/>
      <c r="R64" s="49">
        <v>132.44640268000001</v>
      </c>
      <c r="S64" s="50">
        <v>132.44640268000001</v>
      </c>
      <c r="T64" s="51">
        <f t="shared" ref="T64" si="29">+IF(ISERR(S64/R64*100),"N/A",ROUND(S64/R64*100,2))</f>
        <v>100</v>
      </c>
      <c r="U64" s="50">
        <v>121.81570268</v>
      </c>
      <c r="V64" s="51">
        <f t="shared" ref="V64" si="30">+IF(ISERR(U64/S64*100),"N/A",ROUND(U64/S64*100,2))</f>
        <v>91.97</v>
      </c>
      <c r="W64" s="52">
        <f t="shared" si="0"/>
        <v>91.97</v>
      </c>
    </row>
    <row r="65" spans="2:23" ht="23.25" customHeight="1" thickBot="1" x14ac:dyDescent="0.25">
      <c r="B65" s="231" t="s">
        <v>70</v>
      </c>
      <c r="C65" s="232"/>
      <c r="D65" s="232"/>
      <c r="E65" s="108" t="s">
        <v>2478</v>
      </c>
      <c r="F65" s="108"/>
      <c r="G65" s="108"/>
      <c r="H65" s="41"/>
      <c r="I65" s="41"/>
      <c r="J65" s="41"/>
      <c r="K65" s="41"/>
      <c r="L65" s="41"/>
      <c r="M65" s="41"/>
      <c r="N65" s="41"/>
      <c r="O65" s="41"/>
      <c r="P65" s="42"/>
      <c r="Q65" s="42"/>
      <c r="R65" s="43">
        <v>65.265572000000006</v>
      </c>
      <c r="S65" s="44" t="s">
        <v>11</v>
      </c>
      <c r="T65" s="42"/>
      <c r="U65" s="44">
        <v>107.85421885000001</v>
      </c>
      <c r="V65" s="42"/>
      <c r="W65" s="45">
        <f t="shared" si="0"/>
        <v>165.25</v>
      </c>
    </row>
    <row r="66" spans="2:23" ht="26.25" customHeight="1" x14ac:dyDescent="0.2">
      <c r="B66" s="233" t="s">
        <v>74</v>
      </c>
      <c r="C66" s="234"/>
      <c r="D66" s="234"/>
      <c r="E66" s="109" t="s">
        <v>2478</v>
      </c>
      <c r="F66" s="109"/>
      <c r="G66" s="109"/>
      <c r="H66" s="47"/>
      <c r="I66" s="47"/>
      <c r="J66" s="47"/>
      <c r="K66" s="47"/>
      <c r="L66" s="47"/>
      <c r="M66" s="47"/>
      <c r="N66" s="47"/>
      <c r="O66" s="47"/>
      <c r="P66" s="48"/>
      <c r="Q66" s="48"/>
      <c r="R66" s="49">
        <v>117.26801885</v>
      </c>
      <c r="S66" s="50">
        <v>117.26801885</v>
      </c>
      <c r="T66" s="51">
        <f t="shared" ref="T66" si="31">+IF(ISERR(S66/R66*100),"N/A",ROUND(S66/R66*100,2))</f>
        <v>100</v>
      </c>
      <c r="U66" s="50">
        <v>107.85421885000001</v>
      </c>
      <c r="V66" s="51">
        <f t="shared" ref="V66" si="32">+IF(ISERR(U66/S66*100),"N/A",ROUND(U66/S66*100,2))</f>
        <v>91.97</v>
      </c>
      <c r="W66" s="52">
        <f t="shared" si="0"/>
        <v>91.97</v>
      </c>
    </row>
    <row r="67" spans="2:23" ht="23.25" customHeight="1" thickBot="1" x14ac:dyDescent="0.25">
      <c r="B67" s="231" t="s">
        <v>70</v>
      </c>
      <c r="C67" s="232"/>
      <c r="D67" s="232"/>
      <c r="E67" s="108" t="s">
        <v>302</v>
      </c>
      <c r="F67" s="108"/>
      <c r="G67" s="108"/>
      <c r="H67" s="41"/>
      <c r="I67" s="41"/>
      <c r="J67" s="41"/>
      <c r="K67" s="41"/>
      <c r="L67" s="41"/>
      <c r="M67" s="41"/>
      <c r="N67" s="41"/>
      <c r="O67" s="41"/>
      <c r="P67" s="42"/>
      <c r="Q67" s="42"/>
      <c r="R67" s="43">
        <v>73.798817</v>
      </c>
      <c r="S67" s="44" t="s">
        <v>11</v>
      </c>
      <c r="T67" s="42"/>
      <c r="U67" s="44">
        <v>83.408554010000003</v>
      </c>
      <c r="V67" s="42"/>
      <c r="W67" s="45">
        <f t="shared" si="0"/>
        <v>113.02</v>
      </c>
    </row>
    <row r="68" spans="2:23" ht="26.25" customHeight="1" x14ac:dyDescent="0.2">
      <c r="B68" s="233" t="s">
        <v>74</v>
      </c>
      <c r="C68" s="234"/>
      <c r="D68" s="234"/>
      <c r="E68" s="109" t="s">
        <v>302</v>
      </c>
      <c r="F68" s="109"/>
      <c r="G68" s="109"/>
      <c r="H68" s="47"/>
      <c r="I68" s="47"/>
      <c r="J68" s="47"/>
      <c r="K68" s="47"/>
      <c r="L68" s="47"/>
      <c r="M68" s="47"/>
      <c r="N68" s="47"/>
      <c r="O68" s="47"/>
      <c r="P68" s="48"/>
      <c r="Q68" s="48"/>
      <c r="R68" s="49">
        <v>90.728865650000003</v>
      </c>
      <c r="S68" s="50">
        <v>90.728865650000003</v>
      </c>
      <c r="T68" s="51">
        <f t="shared" ref="T68" si="33">+IF(ISERR(S68/R68*100),"N/A",ROUND(S68/R68*100,2))</f>
        <v>100</v>
      </c>
      <c r="U68" s="50">
        <v>83.408554010000003</v>
      </c>
      <c r="V68" s="51">
        <f t="shared" ref="V68" si="34">+IF(ISERR(U68/S68*100),"N/A",ROUND(U68/S68*100,2))</f>
        <v>91.93</v>
      </c>
      <c r="W68" s="52">
        <f t="shared" si="0"/>
        <v>91.93</v>
      </c>
    </row>
    <row r="69" spans="2:23" ht="23.25" customHeight="1" thickBot="1" x14ac:dyDescent="0.25">
      <c r="B69" s="231" t="s">
        <v>70</v>
      </c>
      <c r="C69" s="232"/>
      <c r="D69" s="232"/>
      <c r="E69" s="108" t="s">
        <v>299</v>
      </c>
      <c r="F69" s="108"/>
      <c r="G69" s="108"/>
      <c r="H69" s="41"/>
      <c r="I69" s="41"/>
      <c r="J69" s="41"/>
      <c r="K69" s="41"/>
      <c r="L69" s="41"/>
      <c r="M69" s="41"/>
      <c r="N69" s="41"/>
      <c r="O69" s="41"/>
      <c r="P69" s="42"/>
      <c r="Q69" s="42"/>
      <c r="R69" s="43">
        <v>50.209372999999999</v>
      </c>
      <c r="S69" s="44" t="s">
        <v>11</v>
      </c>
      <c r="T69" s="42"/>
      <c r="U69" s="44">
        <v>52.922916489999992</v>
      </c>
      <c r="V69" s="42"/>
      <c r="W69" s="45">
        <f t="shared" si="0"/>
        <v>105.4</v>
      </c>
    </row>
    <row r="70" spans="2:23" ht="26.25" customHeight="1" x14ac:dyDescent="0.2">
      <c r="B70" s="233" t="s">
        <v>74</v>
      </c>
      <c r="C70" s="234"/>
      <c r="D70" s="234"/>
      <c r="E70" s="109" t="s">
        <v>299</v>
      </c>
      <c r="F70" s="109"/>
      <c r="G70" s="109"/>
      <c r="H70" s="47"/>
      <c r="I70" s="47"/>
      <c r="J70" s="47"/>
      <c r="K70" s="47"/>
      <c r="L70" s="47"/>
      <c r="M70" s="47"/>
      <c r="N70" s="47"/>
      <c r="O70" s="47"/>
      <c r="P70" s="48"/>
      <c r="Q70" s="48"/>
      <c r="R70" s="49">
        <v>57.617368489999997</v>
      </c>
      <c r="S70" s="50">
        <v>57.617368489999997</v>
      </c>
      <c r="T70" s="51">
        <f t="shared" ref="T70" si="35">+IF(ISERR(S70/R70*100),"N/A",ROUND(S70/R70*100,2))</f>
        <v>100</v>
      </c>
      <c r="U70" s="50">
        <v>52.922916489999992</v>
      </c>
      <c r="V70" s="51">
        <f t="shared" ref="V70" si="36">+IF(ISERR(U70/S70*100),"N/A",ROUND(U70/S70*100,2))</f>
        <v>91.85</v>
      </c>
      <c r="W70" s="52">
        <f t="shared" si="0"/>
        <v>91.85</v>
      </c>
    </row>
    <row r="71" spans="2:23" ht="23.25" customHeight="1" thickBot="1" x14ac:dyDescent="0.25">
      <c r="B71" s="231" t="s">
        <v>70</v>
      </c>
      <c r="C71" s="232"/>
      <c r="D71" s="232"/>
      <c r="E71" s="108" t="s">
        <v>2465</v>
      </c>
      <c r="F71" s="108"/>
      <c r="G71" s="108"/>
      <c r="H71" s="41"/>
      <c r="I71" s="41"/>
      <c r="J71" s="41"/>
      <c r="K71" s="41"/>
      <c r="L71" s="41"/>
      <c r="M71" s="41"/>
      <c r="N71" s="41"/>
      <c r="O71" s="41"/>
      <c r="P71" s="42"/>
      <c r="Q71" s="42"/>
      <c r="R71" s="43">
        <v>82.263248000000004</v>
      </c>
      <c r="S71" s="44" t="s">
        <v>11</v>
      </c>
      <c r="T71" s="42"/>
      <c r="U71" s="44">
        <v>78.909878649999996</v>
      </c>
      <c r="V71" s="42"/>
      <c r="W71" s="45">
        <f t="shared" si="0"/>
        <v>95.92</v>
      </c>
    </row>
    <row r="72" spans="2:23" ht="26.25" customHeight="1" x14ac:dyDescent="0.2">
      <c r="B72" s="233" t="s">
        <v>74</v>
      </c>
      <c r="C72" s="234"/>
      <c r="D72" s="234"/>
      <c r="E72" s="109" t="s">
        <v>2465</v>
      </c>
      <c r="F72" s="109"/>
      <c r="G72" s="109"/>
      <c r="H72" s="47"/>
      <c r="I72" s="47"/>
      <c r="J72" s="47"/>
      <c r="K72" s="47"/>
      <c r="L72" s="47"/>
      <c r="M72" s="47"/>
      <c r="N72" s="47"/>
      <c r="O72" s="47"/>
      <c r="P72" s="48"/>
      <c r="Q72" s="48"/>
      <c r="R72" s="49">
        <v>78.978164199999995</v>
      </c>
      <c r="S72" s="50">
        <v>78.978164199999995</v>
      </c>
      <c r="T72" s="51">
        <f t="shared" ref="T72" si="37">+IF(ISERR(S72/R72*100),"N/A",ROUND(S72/R72*100,2))</f>
        <v>100</v>
      </c>
      <c r="U72" s="50">
        <v>78.909878649999996</v>
      </c>
      <c r="V72" s="51">
        <f t="shared" ref="V72" si="38">+IF(ISERR(U72/S72*100),"N/A",ROUND(U72/S72*100,2))</f>
        <v>99.91</v>
      </c>
      <c r="W72" s="52">
        <f t="shared" si="0"/>
        <v>99.91</v>
      </c>
    </row>
    <row r="73" spans="2:23" ht="23.25" customHeight="1" thickBot="1" x14ac:dyDescent="0.25">
      <c r="B73" s="231" t="s">
        <v>70</v>
      </c>
      <c r="C73" s="232"/>
      <c r="D73" s="232"/>
      <c r="E73" s="108" t="s">
        <v>2479</v>
      </c>
      <c r="F73" s="108"/>
      <c r="G73" s="108"/>
      <c r="H73" s="41"/>
      <c r="I73" s="41"/>
      <c r="J73" s="41"/>
      <c r="K73" s="41"/>
      <c r="L73" s="41"/>
      <c r="M73" s="41"/>
      <c r="N73" s="41"/>
      <c r="O73" s="41"/>
      <c r="P73" s="42"/>
      <c r="Q73" s="42"/>
      <c r="R73" s="43">
        <v>118.459474</v>
      </c>
      <c r="S73" s="44" t="s">
        <v>11</v>
      </c>
      <c r="T73" s="42"/>
      <c r="U73" s="44">
        <v>173.99973806</v>
      </c>
      <c r="V73" s="42"/>
      <c r="W73" s="45">
        <f t="shared" si="0"/>
        <v>146.88999999999999</v>
      </c>
    </row>
    <row r="74" spans="2:23" ht="26.25" customHeight="1" x14ac:dyDescent="0.2">
      <c r="B74" s="233" t="s">
        <v>74</v>
      </c>
      <c r="C74" s="234"/>
      <c r="D74" s="234"/>
      <c r="E74" s="109" t="s">
        <v>2479</v>
      </c>
      <c r="F74" s="109"/>
      <c r="G74" s="109"/>
      <c r="H74" s="47"/>
      <c r="I74" s="47"/>
      <c r="J74" s="47"/>
      <c r="K74" s="47"/>
      <c r="L74" s="47"/>
      <c r="M74" s="47"/>
      <c r="N74" s="47"/>
      <c r="O74" s="47"/>
      <c r="P74" s="48"/>
      <c r="Q74" s="48"/>
      <c r="R74" s="49">
        <v>189.71968359000002</v>
      </c>
      <c r="S74" s="50">
        <v>189.71968359000002</v>
      </c>
      <c r="T74" s="51">
        <f t="shared" ref="T74" si="39">+IF(ISERR(S74/R74*100),"N/A",ROUND(S74/R74*100,2))</f>
        <v>100</v>
      </c>
      <c r="U74" s="50">
        <v>173.99973806</v>
      </c>
      <c r="V74" s="51">
        <f t="shared" ref="V74" si="40">+IF(ISERR(U74/S74*100),"N/A",ROUND(U74/S74*100,2))</f>
        <v>91.71</v>
      </c>
      <c r="W74" s="52">
        <f t="shared" si="0"/>
        <v>91.71</v>
      </c>
    </row>
    <row r="75" spans="2:23" ht="23.25" customHeight="1" thickBot="1" x14ac:dyDescent="0.25">
      <c r="B75" s="231" t="s">
        <v>70</v>
      </c>
      <c r="C75" s="232"/>
      <c r="D75" s="232"/>
      <c r="E75" s="108" t="s">
        <v>2480</v>
      </c>
      <c r="F75" s="108"/>
      <c r="G75" s="108"/>
      <c r="H75" s="41"/>
      <c r="I75" s="41"/>
      <c r="J75" s="41"/>
      <c r="K75" s="41"/>
      <c r="L75" s="41"/>
      <c r="M75" s="41"/>
      <c r="N75" s="41"/>
      <c r="O75" s="41"/>
      <c r="P75" s="42"/>
      <c r="Q75" s="42"/>
      <c r="R75" s="43">
        <v>43.083069999999999</v>
      </c>
      <c r="S75" s="44" t="s">
        <v>11</v>
      </c>
      <c r="T75" s="42"/>
      <c r="U75" s="44">
        <v>46.714656590000004</v>
      </c>
      <c r="V75" s="42"/>
      <c r="W75" s="45">
        <f t="shared" si="0"/>
        <v>108.43</v>
      </c>
    </row>
    <row r="76" spans="2:23" ht="26.25" customHeight="1" x14ac:dyDescent="0.2">
      <c r="B76" s="233" t="s">
        <v>74</v>
      </c>
      <c r="C76" s="234"/>
      <c r="D76" s="234"/>
      <c r="E76" s="109" t="s">
        <v>2480</v>
      </c>
      <c r="F76" s="109"/>
      <c r="G76" s="109"/>
      <c r="H76" s="47"/>
      <c r="I76" s="47"/>
      <c r="J76" s="47"/>
      <c r="K76" s="47"/>
      <c r="L76" s="47"/>
      <c r="M76" s="47"/>
      <c r="N76" s="47"/>
      <c r="O76" s="47"/>
      <c r="P76" s="48"/>
      <c r="Q76" s="48"/>
      <c r="R76" s="49">
        <v>51.162124860000006</v>
      </c>
      <c r="S76" s="50">
        <v>51.162124860000006</v>
      </c>
      <c r="T76" s="51">
        <f t="shared" ref="T76" si="41">+IF(ISERR(S76/R76*100),"N/A",ROUND(S76/R76*100,2))</f>
        <v>100</v>
      </c>
      <c r="U76" s="50">
        <v>46.714656590000004</v>
      </c>
      <c r="V76" s="51">
        <f t="shared" ref="V76" si="42">+IF(ISERR(U76/S76*100),"N/A",ROUND(U76/S76*100,2))</f>
        <v>91.31</v>
      </c>
      <c r="W76" s="52">
        <f t="shared" si="0"/>
        <v>91.31</v>
      </c>
    </row>
    <row r="77" spans="2:23" ht="23.25" customHeight="1" thickBot="1" x14ac:dyDescent="0.25">
      <c r="B77" s="231" t="s">
        <v>70</v>
      </c>
      <c r="C77" s="232"/>
      <c r="D77" s="232"/>
      <c r="E77" s="108" t="s">
        <v>2481</v>
      </c>
      <c r="F77" s="108"/>
      <c r="G77" s="108"/>
      <c r="H77" s="41"/>
      <c r="I77" s="41"/>
      <c r="J77" s="41"/>
      <c r="K77" s="41"/>
      <c r="L77" s="41"/>
      <c r="M77" s="41"/>
      <c r="N77" s="41"/>
      <c r="O77" s="41"/>
      <c r="P77" s="42"/>
      <c r="Q77" s="42"/>
      <c r="R77" s="43">
        <v>29.829076000000001</v>
      </c>
      <c r="S77" s="44" t="s">
        <v>11</v>
      </c>
      <c r="T77" s="42"/>
      <c r="U77" s="44">
        <v>30.826071239999997</v>
      </c>
      <c r="V77" s="42"/>
      <c r="W77" s="45">
        <f t="shared" si="0"/>
        <v>103.34</v>
      </c>
    </row>
    <row r="78" spans="2:23" ht="26.25" customHeight="1" x14ac:dyDescent="0.2">
      <c r="B78" s="233" t="s">
        <v>74</v>
      </c>
      <c r="C78" s="234"/>
      <c r="D78" s="234"/>
      <c r="E78" s="109" t="s">
        <v>2481</v>
      </c>
      <c r="F78" s="109"/>
      <c r="G78" s="109"/>
      <c r="H78" s="47"/>
      <c r="I78" s="47"/>
      <c r="J78" s="47"/>
      <c r="K78" s="47"/>
      <c r="L78" s="47"/>
      <c r="M78" s="47"/>
      <c r="N78" s="47"/>
      <c r="O78" s="47"/>
      <c r="P78" s="48"/>
      <c r="Q78" s="48"/>
      <c r="R78" s="49">
        <v>33.503571239999999</v>
      </c>
      <c r="S78" s="50">
        <v>33.503571239999999</v>
      </c>
      <c r="T78" s="51">
        <f t="shared" ref="T78" si="43">+IF(ISERR(S78/R78*100),"N/A",ROUND(S78/R78*100,2))</f>
        <v>100</v>
      </c>
      <c r="U78" s="50">
        <v>30.826071239999997</v>
      </c>
      <c r="V78" s="51">
        <f t="shared" ref="V78" si="44">+IF(ISERR(U78/S78*100),"N/A",ROUND(U78/S78*100,2))</f>
        <v>92.01</v>
      </c>
      <c r="W78" s="52">
        <f t="shared" si="0"/>
        <v>92.01</v>
      </c>
    </row>
    <row r="79" spans="2:23" ht="23.25" customHeight="1" thickBot="1" x14ac:dyDescent="0.25">
      <c r="B79" s="231" t="s">
        <v>70</v>
      </c>
      <c r="C79" s="232"/>
      <c r="D79" s="232"/>
      <c r="E79" s="108" t="s">
        <v>2482</v>
      </c>
      <c r="F79" s="108"/>
      <c r="G79" s="108"/>
      <c r="H79" s="41"/>
      <c r="I79" s="41"/>
      <c r="J79" s="41"/>
      <c r="K79" s="41"/>
      <c r="L79" s="41"/>
      <c r="M79" s="41"/>
      <c r="N79" s="41"/>
      <c r="O79" s="41"/>
      <c r="P79" s="42"/>
      <c r="Q79" s="42"/>
      <c r="R79" s="43">
        <v>66.440545999999998</v>
      </c>
      <c r="S79" s="44" t="s">
        <v>11</v>
      </c>
      <c r="T79" s="42"/>
      <c r="U79" s="44">
        <v>69.053222789999992</v>
      </c>
      <c r="V79" s="42"/>
      <c r="W79" s="45">
        <f t="shared" si="0"/>
        <v>103.93</v>
      </c>
    </row>
    <row r="80" spans="2:23" ht="26.25" customHeight="1" x14ac:dyDescent="0.2">
      <c r="B80" s="233" t="s">
        <v>74</v>
      </c>
      <c r="C80" s="234"/>
      <c r="D80" s="234"/>
      <c r="E80" s="109" t="s">
        <v>2482</v>
      </c>
      <c r="F80" s="109"/>
      <c r="G80" s="109"/>
      <c r="H80" s="47"/>
      <c r="I80" s="47"/>
      <c r="J80" s="47"/>
      <c r="K80" s="47"/>
      <c r="L80" s="47"/>
      <c r="M80" s="47"/>
      <c r="N80" s="47"/>
      <c r="O80" s="47"/>
      <c r="P80" s="48"/>
      <c r="Q80" s="48"/>
      <c r="R80" s="49">
        <v>75.118191789999997</v>
      </c>
      <c r="S80" s="50">
        <v>75.118191789999997</v>
      </c>
      <c r="T80" s="51">
        <f t="shared" ref="T80" si="45">+IF(ISERR(S80/R80*100),"N/A",ROUND(S80/R80*100,2))</f>
        <v>100</v>
      </c>
      <c r="U80" s="50">
        <v>69.053222789999992</v>
      </c>
      <c r="V80" s="51">
        <f t="shared" ref="V80" si="46">+IF(ISERR(U80/S80*100),"N/A",ROUND(U80/S80*100,2))</f>
        <v>91.93</v>
      </c>
      <c r="W80" s="52">
        <f t="shared" si="0"/>
        <v>91.93</v>
      </c>
    </row>
    <row r="81" spans="2:23" ht="23.25" customHeight="1" thickBot="1" x14ac:dyDescent="0.25">
      <c r="B81" s="231" t="s">
        <v>70</v>
      </c>
      <c r="C81" s="232"/>
      <c r="D81" s="232"/>
      <c r="E81" s="108" t="s">
        <v>2483</v>
      </c>
      <c r="F81" s="108"/>
      <c r="G81" s="108"/>
      <c r="H81" s="41"/>
      <c r="I81" s="41"/>
      <c r="J81" s="41"/>
      <c r="K81" s="41"/>
      <c r="L81" s="41"/>
      <c r="M81" s="41"/>
      <c r="N81" s="41"/>
      <c r="O81" s="41"/>
      <c r="P81" s="42"/>
      <c r="Q81" s="42"/>
      <c r="R81" s="43">
        <v>81.481165000000004</v>
      </c>
      <c r="S81" s="44" t="s">
        <v>11</v>
      </c>
      <c r="T81" s="42"/>
      <c r="U81" s="44">
        <v>128.93888109</v>
      </c>
      <c r="V81" s="42"/>
      <c r="W81" s="45">
        <f t="shared" si="0"/>
        <v>158.24</v>
      </c>
    </row>
    <row r="82" spans="2:23" ht="26.25" customHeight="1" x14ac:dyDescent="0.2">
      <c r="B82" s="233" t="s">
        <v>74</v>
      </c>
      <c r="C82" s="234"/>
      <c r="D82" s="234"/>
      <c r="E82" s="109" t="s">
        <v>2483</v>
      </c>
      <c r="F82" s="109"/>
      <c r="G82" s="109"/>
      <c r="H82" s="47"/>
      <c r="I82" s="47"/>
      <c r="J82" s="47"/>
      <c r="K82" s="47"/>
      <c r="L82" s="47"/>
      <c r="M82" s="47"/>
      <c r="N82" s="47"/>
      <c r="O82" s="47"/>
      <c r="P82" s="48"/>
      <c r="Q82" s="48"/>
      <c r="R82" s="49">
        <v>141.30876180999999</v>
      </c>
      <c r="S82" s="50">
        <v>141.30876180999999</v>
      </c>
      <c r="T82" s="51">
        <f t="shared" ref="T82" si="47">+IF(ISERR(S82/R82*100),"N/A",ROUND(S82/R82*100,2))</f>
        <v>100</v>
      </c>
      <c r="U82" s="50">
        <v>128.93888109</v>
      </c>
      <c r="V82" s="51">
        <f t="shared" ref="V82" si="48">+IF(ISERR(U82/S82*100),"N/A",ROUND(U82/S82*100,2))</f>
        <v>91.25</v>
      </c>
      <c r="W82" s="52">
        <f t="shared" si="0"/>
        <v>91.25</v>
      </c>
    </row>
    <row r="83" spans="2:23" ht="23.25" customHeight="1" thickBot="1" x14ac:dyDescent="0.25">
      <c r="B83" s="231" t="s">
        <v>70</v>
      </c>
      <c r="C83" s="232"/>
      <c r="D83" s="232"/>
      <c r="E83" s="108" t="s">
        <v>2466</v>
      </c>
      <c r="F83" s="108"/>
      <c r="G83" s="108"/>
      <c r="H83" s="41"/>
      <c r="I83" s="41"/>
      <c r="J83" s="41"/>
      <c r="K83" s="41"/>
      <c r="L83" s="41"/>
      <c r="M83" s="41"/>
      <c r="N83" s="41"/>
      <c r="O83" s="41"/>
      <c r="P83" s="42"/>
      <c r="Q83" s="42"/>
      <c r="R83" s="43">
        <v>55.870821999999997</v>
      </c>
      <c r="S83" s="44" t="s">
        <v>11</v>
      </c>
      <c r="T83" s="42"/>
      <c r="U83" s="44">
        <v>71.453008799999992</v>
      </c>
      <c r="V83" s="42"/>
      <c r="W83" s="45">
        <f t="shared" si="0"/>
        <v>127.89</v>
      </c>
    </row>
    <row r="84" spans="2:23" ht="26.25" customHeight="1" x14ac:dyDescent="0.2">
      <c r="B84" s="233" t="s">
        <v>74</v>
      </c>
      <c r="C84" s="234"/>
      <c r="D84" s="234"/>
      <c r="E84" s="109" t="s">
        <v>2466</v>
      </c>
      <c r="F84" s="109"/>
      <c r="G84" s="109"/>
      <c r="H84" s="47"/>
      <c r="I84" s="47"/>
      <c r="J84" s="47"/>
      <c r="K84" s="47"/>
      <c r="L84" s="47"/>
      <c r="M84" s="47"/>
      <c r="N84" s="47"/>
      <c r="O84" s="47"/>
      <c r="P84" s="48"/>
      <c r="Q84" s="48"/>
      <c r="R84" s="49">
        <v>77.981691209999994</v>
      </c>
      <c r="S84" s="50">
        <v>77.981691209999994</v>
      </c>
      <c r="T84" s="51">
        <f t="shared" ref="T84" si="49">+IF(ISERR(S84/R84*100),"N/A",ROUND(S84/R84*100,2))</f>
        <v>100</v>
      </c>
      <c r="U84" s="50">
        <v>71.453008799999992</v>
      </c>
      <c r="V84" s="51">
        <f t="shared" ref="V84" si="50">+IF(ISERR(U84/S84*100),"N/A",ROUND(U84/S84*100,2))</f>
        <v>91.63</v>
      </c>
      <c r="W84" s="52">
        <f t="shared" si="0"/>
        <v>91.63</v>
      </c>
    </row>
    <row r="85" spans="2:23" ht="23.25" customHeight="1" thickBot="1" x14ac:dyDescent="0.25">
      <c r="B85" s="231" t="s">
        <v>70</v>
      </c>
      <c r="C85" s="232"/>
      <c r="D85" s="232"/>
      <c r="E85" s="108" t="s">
        <v>2484</v>
      </c>
      <c r="F85" s="108"/>
      <c r="G85" s="108"/>
      <c r="H85" s="41"/>
      <c r="I85" s="41"/>
      <c r="J85" s="41"/>
      <c r="K85" s="41"/>
      <c r="L85" s="41"/>
      <c r="M85" s="41"/>
      <c r="N85" s="41"/>
      <c r="O85" s="41"/>
      <c r="P85" s="42"/>
      <c r="Q85" s="42"/>
      <c r="R85" s="43">
        <v>56.600690999999998</v>
      </c>
      <c r="S85" s="44" t="s">
        <v>11</v>
      </c>
      <c r="T85" s="42"/>
      <c r="U85" s="44">
        <v>80.441737410000016</v>
      </c>
      <c r="V85" s="42"/>
      <c r="W85" s="45">
        <f t="shared" si="0"/>
        <v>142.12</v>
      </c>
    </row>
    <row r="86" spans="2:23" ht="26.25" customHeight="1" x14ac:dyDescent="0.2">
      <c r="B86" s="233" t="s">
        <v>74</v>
      </c>
      <c r="C86" s="234"/>
      <c r="D86" s="234"/>
      <c r="E86" s="109" t="s">
        <v>2484</v>
      </c>
      <c r="F86" s="109"/>
      <c r="G86" s="109"/>
      <c r="H86" s="47"/>
      <c r="I86" s="47"/>
      <c r="J86" s="47"/>
      <c r="K86" s="47"/>
      <c r="L86" s="47"/>
      <c r="M86" s="47"/>
      <c r="N86" s="47"/>
      <c r="O86" s="47"/>
      <c r="P86" s="48"/>
      <c r="Q86" s="48"/>
      <c r="R86" s="49">
        <v>87.533737410000015</v>
      </c>
      <c r="S86" s="50">
        <v>87.533737410000015</v>
      </c>
      <c r="T86" s="51">
        <f t="shared" ref="T86" si="51">+IF(ISERR(S86/R86*100),"N/A",ROUND(S86/R86*100,2))</f>
        <v>100</v>
      </c>
      <c r="U86" s="50">
        <v>80.441737410000016</v>
      </c>
      <c r="V86" s="51">
        <f t="shared" ref="V86" si="52">+IF(ISERR(U86/S86*100),"N/A",ROUND(U86/S86*100,2))</f>
        <v>91.9</v>
      </c>
      <c r="W86" s="52">
        <f t="shared" si="0"/>
        <v>91.9</v>
      </c>
    </row>
    <row r="87" spans="2:23" ht="23.25" customHeight="1" thickBot="1" x14ac:dyDescent="0.25">
      <c r="B87" s="231" t="s">
        <v>70</v>
      </c>
      <c r="C87" s="232"/>
      <c r="D87" s="232"/>
      <c r="E87" s="108" t="s">
        <v>2485</v>
      </c>
      <c r="F87" s="108"/>
      <c r="G87" s="108"/>
      <c r="H87" s="41"/>
      <c r="I87" s="41"/>
      <c r="J87" s="41"/>
      <c r="K87" s="41"/>
      <c r="L87" s="41"/>
      <c r="M87" s="41"/>
      <c r="N87" s="41"/>
      <c r="O87" s="41"/>
      <c r="P87" s="42"/>
      <c r="Q87" s="42"/>
      <c r="R87" s="43">
        <v>80.742099999999994</v>
      </c>
      <c r="S87" s="44" t="s">
        <v>11</v>
      </c>
      <c r="T87" s="42"/>
      <c r="U87" s="44">
        <v>90.046822860000006</v>
      </c>
      <c r="V87" s="42"/>
      <c r="W87" s="45">
        <f t="shared" si="0"/>
        <v>111.52</v>
      </c>
    </row>
    <row r="88" spans="2:23" ht="26.25" customHeight="1" x14ac:dyDescent="0.2">
      <c r="B88" s="233" t="s">
        <v>74</v>
      </c>
      <c r="C88" s="234"/>
      <c r="D88" s="234"/>
      <c r="E88" s="109" t="s">
        <v>2485</v>
      </c>
      <c r="F88" s="109"/>
      <c r="G88" s="109"/>
      <c r="H88" s="47"/>
      <c r="I88" s="47"/>
      <c r="J88" s="47"/>
      <c r="K88" s="47"/>
      <c r="L88" s="47"/>
      <c r="M88" s="47"/>
      <c r="N88" s="47"/>
      <c r="O88" s="47"/>
      <c r="P88" s="48"/>
      <c r="Q88" s="48"/>
      <c r="R88" s="49">
        <v>98.263894620000002</v>
      </c>
      <c r="S88" s="50">
        <v>98.263894620000002</v>
      </c>
      <c r="T88" s="51">
        <f t="shared" ref="T88" si="53">+IF(ISERR(S88/R88*100),"N/A",ROUND(S88/R88*100,2))</f>
        <v>100</v>
      </c>
      <c r="U88" s="50">
        <v>90.046822860000006</v>
      </c>
      <c r="V88" s="51">
        <f t="shared" ref="V88" si="54">+IF(ISERR(U88/S88*100),"N/A",ROUND(U88/S88*100,2))</f>
        <v>91.64</v>
      </c>
      <c r="W88" s="52">
        <f t="shared" si="0"/>
        <v>91.64</v>
      </c>
    </row>
    <row r="89" spans="2:23" ht="23.25" customHeight="1" thickBot="1" x14ac:dyDescent="0.25">
      <c r="B89" s="231" t="s">
        <v>70</v>
      </c>
      <c r="C89" s="232"/>
      <c r="D89" s="232"/>
      <c r="E89" s="108" t="s">
        <v>2486</v>
      </c>
      <c r="F89" s="108"/>
      <c r="G89" s="108"/>
      <c r="H89" s="41"/>
      <c r="I89" s="41"/>
      <c r="J89" s="41"/>
      <c r="K89" s="41"/>
      <c r="L89" s="41"/>
      <c r="M89" s="41"/>
      <c r="N89" s="41"/>
      <c r="O89" s="41"/>
      <c r="P89" s="42"/>
      <c r="Q89" s="42"/>
      <c r="R89" s="43">
        <v>52.976360999999997</v>
      </c>
      <c r="S89" s="44" t="s">
        <v>11</v>
      </c>
      <c r="T89" s="42"/>
      <c r="U89" s="44">
        <v>72.877744000000007</v>
      </c>
      <c r="V89" s="42"/>
      <c r="W89" s="45">
        <f t="shared" si="0"/>
        <v>137.57</v>
      </c>
    </row>
    <row r="90" spans="2:23" ht="26.25" customHeight="1" x14ac:dyDescent="0.2">
      <c r="B90" s="233" t="s">
        <v>74</v>
      </c>
      <c r="C90" s="234"/>
      <c r="D90" s="234"/>
      <c r="E90" s="109" t="s">
        <v>2486</v>
      </c>
      <c r="F90" s="109"/>
      <c r="G90" s="109"/>
      <c r="H90" s="47"/>
      <c r="I90" s="47"/>
      <c r="J90" s="47"/>
      <c r="K90" s="47"/>
      <c r="L90" s="47"/>
      <c r="M90" s="47"/>
      <c r="N90" s="47"/>
      <c r="O90" s="47"/>
      <c r="P90" s="48"/>
      <c r="Q90" s="48"/>
      <c r="R90" s="49">
        <v>79.4598704</v>
      </c>
      <c r="S90" s="50">
        <v>79.4598704</v>
      </c>
      <c r="T90" s="51">
        <f t="shared" ref="T90" si="55">+IF(ISERR(S90/R90*100),"N/A",ROUND(S90/R90*100,2))</f>
        <v>100</v>
      </c>
      <c r="U90" s="50">
        <v>72.877744000000007</v>
      </c>
      <c r="V90" s="51">
        <f t="shared" ref="V90" si="56">+IF(ISERR(U90/S90*100),"N/A",ROUND(U90/S90*100,2))</f>
        <v>91.72</v>
      </c>
      <c r="W90" s="52">
        <f t="shared" si="0"/>
        <v>91.72</v>
      </c>
    </row>
    <row r="91" spans="2:23" ht="23.25" customHeight="1" thickBot="1" x14ac:dyDescent="0.25">
      <c r="B91" s="231" t="s">
        <v>70</v>
      </c>
      <c r="C91" s="232"/>
      <c r="D91" s="232"/>
      <c r="E91" s="108" t="s">
        <v>2467</v>
      </c>
      <c r="F91" s="108"/>
      <c r="G91" s="108"/>
      <c r="H91" s="41"/>
      <c r="I91" s="41"/>
      <c r="J91" s="41"/>
      <c r="K91" s="41"/>
      <c r="L91" s="41"/>
      <c r="M91" s="41"/>
      <c r="N91" s="41"/>
      <c r="O91" s="41"/>
      <c r="P91" s="42"/>
      <c r="Q91" s="42"/>
      <c r="R91" s="43">
        <v>54.866762999999999</v>
      </c>
      <c r="S91" s="44" t="s">
        <v>11</v>
      </c>
      <c r="T91" s="42"/>
      <c r="U91" s="44">
        <v>232.24634180999999</v>
      </c>
      <c r="V91" s="42"/>
      <c r="W91" s="45">
        <f t="shared" si="0"/>
        <v>423.29</v>
      </c>
    </row>
    <row r="92" spans="2:23" ht="26.25" customHeight="1" x14ac:dyDescent="0.2">
      <c r="B92" s="233" t="s">
        <v>74</v>
      </c>
      <c r="C92" s="234"/>
      <c r="D92" s="234"/>
      <c r="E92" s="109" t="s">
        <v>2467</v>
      </c>
      <c r="F92" s="109"/>
      <c r="G92" s="109"/>
      <c r="H92" s="47"/>
      <c r="I92" s="47"/>
      <c r="J92" s="47"/>
      <c r="K92" s="47"/>
      <c r="L92" s="47"/>
      <c r="M92" s="47"/>
      <c r="N92" s="47"/>
      <c r="O92" s="47"/>
      <c r="P92" s="48"/>
      <c r="Q92" s="48"/>
      <c r="R92" s="49">
        <v>254.15051788999997</v>
      </c>
      <c r="S92" s="50">
        <v>254.15051788999997</v>
      </c>
      <c r="T92" s="51">
        <f t="shared" ref="T92" si="57">+IF(ISERR(S92/R92*100),"N/A",ROUND(S92/R92*100,2))</f>
        <v>100</v>
      </c>
      <c r="U92" s="50">
        <v>232.24634180999999</v>
      </c>
      <c r="V92" s="51">
        <f t="shared" ref="V92" si="58">+IF(ISERR(U92/S92*100),"N/A",ROUND(U92/S92*100,2))</f>
        <v>91.38</v>
      </c>
      <c r="W92" s="52">
        <f t="shared" si="0"/>
        <v>91.38</v>
      </c>
    </row>
    <row r="93" spans="2:23" ht="23.25" customHeight="1" thickBot="1" x14ac:dyDescent="0.25">
      <c r="B93" s="231" t="s">
        <v>70</v>
      </c>
      <c r="C93" s="232"/>
      <c r="D93" s="232"/>
      <c r="E93" s="108" t="s">
        <v>2468</v>
      </c>
      <c r="F93" s="108"/>
      <c r="G93" s="108"/>
      <c r="H93" s="41"/>
      <c r="I93" s="41"/>
      <c r="J93" s="41"/>
      <c r="K93" s="41"/>
      <c r="L93" s="41"/>
      <c r="M93" s="41"/>
      <c r="N93" s="41"/>
      <c r="O93" s="41"/>
      <c r="P93" s="42"/>
      <c r="Q93" s="42"/>
      <c r="R93" s="43">
        <v>56.422781999999998</v>
      </c>
      <c r="S93" s="44" t="s">
        <v>11</v>
      </c>
      <c r="T93" s="42"/>
      <c r="U93" s="44">
        <v>68.67212739</v>
      </c>
      <c r="V93" s="42"/>
      <c r="W93" s="45">
        <f t="shared" si="0"/>
        <v>121.71</v>
      </c>
    </row>
    <row r="94" spans="2:23" ht="26.25" customHeight="1" x14ac:dyDescent="0.2">
      <c r="B94" s="233" t="s">
        <v>74</v>
      </c>
      <c r="C94" s="234"/>
      <c r="D94" s="234"/>
      <c r="E94" s="109" t="s">
        <v>2468</v>
      </c>
      <c r="F94" s="109"/>
      <c r="G94" s="109"/>
      <c r="H94" s="47"/>
      <c r="I94" s="47"/>
      <c r="J94" s="47"/>
      <c r="K94" s="47"/>
      <c r="L94" s="47"/>
      <c r="M94" s="47"/>
      <c r="N94" s="47"/>
      <c r="O94" s="47"/>
      <c r="P94" s="48"/>
      <c r="Q94" s="48"/>
      <c r="R94" s="49">
        <v>74.847582069999987</v>
      </c>
      <c r="S94" s="50">
        <v>74.847582069999987</v>
      </c>
      <c r="T94" s="51">
        <f t="shared" ref="T94" si="59">+IF(ISERR(S94/R94*100),"N/A",ROUND(S94/R94*100,2))</f>
        <v>100</v>
      </c>
      <c r="U94" s="50">
        <v>68.67212739</v>
      </c>
      <c r="V94" s="51">
        <f t="shared" ref="V94" si="60">+IF(ISERR(U94/S94*100),"N/A",ROUND(U94/S94*100,2))</f>
        <v>91.75</v>
      </c>
      <c r="W94" s="52">
        <f t="shared" si="0"/>
        <v>91.75</v>
      </c>
    </row>
    <row r="95" spans="2:23" ht="23.25" customHeight="1" thickBot="1" x14ac:dyDescent="0.25">
      <c r="B95" s="231" t="s">
        <v>70</v>
      </c>
      <c r="C95" s="232"/>
      <c r="D95" s="232"/>
      <c r="E95" s="108" t="s">
        <v>2487</v>
      </c>
      <c r="F95" s="108"/>
      <c r="G95" s="108"/>
      <c r="H95" s="41"/>
      <c r="I95" s="41"/>
      <c r="J95" s="41"/>
      <c r="K95" s="41"/>
      <c r="L95" s="41"/>
      <c r="M95" s="41"/>
      <c r="N95" s="41"/>
      <c r="O95" s="41"/>
      <c r="P95" s="42"/>
      <c r="Q95" s="42"/>
      <c r="R95" s="43">
        <v>51.949975999999999</v>
      </c>
      <c r="S95" s="44" t="s">
        <v>11</v>
      </c>
      <c r="T95" s="42"/>
      <c r="U95" s="44">
        <v>73.306198170000002</v>
      </c>
      <c r="V95" s="42"/>
      <c r="W95" s="45">
        <f t="shared" si="0"/>
        <v>141.11000000000001</v>
      </c>
    </row>
    <row r="96" spans="2:23" ht="26.25" customHeight="1" x14ac:dyDescent="0.2">
      <c r="B96" s="233" t="s">
        <v>74</v>
      </c>
      <c r="C96" s="234"/>
      <c r="D96" s="234"/>
      <c r="E96" s="109" t="s">
        <v>2487</v>
      </c>
      <c r="F96" s="109"/>
      <c r="G96" s="109"/>
      <c r="H96" s="47"/>
      <c r="I96" s="47"/>
      <c r="J96" s="47"/>
      <c r="K96" s="47"/>
      <c r="L96" s="47"/>
      <c r="M96" s="47"/>
      <c r="N96" s="47"/>
      <c r="O96" s="47"/>
      <c r="P96" s="48"/>
      <c r="Q96" s="48"/>
      <c r="R96" s="49">
        <v>78.713435219999994</v>
      </c>
      <c r="S96" s="50">
        <v>78.713435219999994</v>
      </c>
      <c r="T96" s="51">
        <f t="shared" ref="T96" si="61">+IF(ISERR(S96/R96*100),"N/A",ROUND(S96/R96*100,2))</f>
        <v>100</v>
      </c>
      <c r="U96" s="50">
        <v>73.306198170000002</v>
      </c>
      <c r="V96" s="51">
        <f t="shared" ref="V96" si="62">+IF(ISERR(U96/S96*100),"N/A",ROUND(U96/S96*100,2))</f>
        <v>93.13</v>
      </c>
      <c r="W96" s="52">
        <f t="shared" si="0"/>
        <v>93.13</v>
      </c>
    </row>
    <row r="97" spans="2:23" ht="23.25" customHeight="1" thickBot="1" x14ac:dyDescent="0.25">
      <c r="B97" s="231" t="s">
        <v>70</v>
      </c>
      <c r="C97" s="232"/>
      <c r="D97" s="232"/>
      <c r="E97" s="108" t="s">
        <v>227</v>
      </c>
      <c r="F97" s="108"/>
      <c r="G97" s="108"/>
      <c r="H97" s="41"/>
      <c r="I97" s="41"/>
      <c r="J97" s="41"/>
      <c r="K97" s="41"/>
      <c r="L97" s="41"/>
      <c r="M97" s="41"/>
      <c r="N97" s="41"/>
      <c r="O97" s="41"/>
      <c r="P97" s="42"/>
      <c r="Q97" s="42"/>
      <c r="R97" s="43">
        <v>1336.9537889999999</v>
      </c>
      <c r="S97" s="44" t="s">
        <v>11</v>
      </c>
      <c r="T97" s="42"/>
      <c r="U97" s="44">
        <v>259.75979804999997</v>
      </c>
      <c r="V97" s="42"/>
      <c r="W97" s="45">
        <f t="shared" si="0"/>
        <v>19.43</v>
      </c>
    </row>
    <row r="98" spans="2:23" ht="26.25" customHeight="1" x14ac:dyDescent="0.2">
      <c r="B98" s="233" t="s">
        <v>74</v>
      </c>
      <c r="C98" s="234"/>
      <c r="D98" s="234"/>
      <c r="E98" s="109" t="s">
        <v>227</v>
      </c>
      <c r="F98" s="109"/>
      <c r="G98" s="109"/>
      <c r="H98" s="47"/>
      <c r="I98" s="47"/>
      <c r="J98" s="47"/>
      <c r="K98" s="47"/>
      <c r="L98" s="47"/>
      <c r="M98" s="47"/>
      <c r="N98" s="47"/>
      <c r="O98" s="47"/>
      <c r="P98" s="48"/>
      <c r="Q98" s="48"/>
      <c r="R98" s="49">
        <v>277.65708474000002</v>
      </c>
      <c r="S98" s="50">
        <v>277.65708474000002</v>
      </c>
      <c r="T98" s="51">
        <f t="shared" ref="T98" si="63">+IF(ISERR(S98/R98*100),"N/A",ROUND(S98/R98*100,2))</f>
        <v>100</v>
      </c>
      <c r="U98" s="50">
        <v>259.75979804999997</v>
      </c>
      <c r="V98" s="51">
        <f t="shared" ref="V98" si="64">+IF(ISERR(U98/S98*100),"N/A",ROUND(U98/S98*100,2))</f>
        <v>93.55</v>
      </c>
      <c r="W98" s="52">
        <f t="shared" si="0"/>
        <v>93.55</v>
      </c>
    </row>
    <row r="99" spans="2:23" ht="23.25" customHeight="1" thickBot="1" x14ac:dyDescent="0.25">
      <c r="B99" s="231" t="s">
        <v>70</v>
      </c>
      <c r="C99" s="232"/>
      <c r="D99" s="232"/>
      <c r="E99" s="108" t="s">
        <v>254</v>
      </c>
      <c r="F99" s="108"/>
      <c r="G99" s="108"/>
      <c r="H99" s="41"/>
      <c r="I99" s="41"/>
      <c r="J99" s="41"/>
      <c r="K99" s="41"/>
      <c r="L99" s="41"/>
      <c r="M99" s="41"/>
      <c r="N99" s="41"/>
      <c r="O99" s="41"/>
      <c r="P99" s="42"/>
      <c r="Q99" s="42"/>
      <c r="R99" s="43">
        <v>0</v>
      </c>
      <c r="S99" s="44" t="s">
        <v>11</v>
      </c>
      <c r="T99" s="42"/>
      <c r="U99" s="44">
        <v>0</v>
      </c>
      <c r="V99" s="42"/>
      <c r="W99" s="45" t="str">
        <f t="shared" ref="W99:W100" si="65">+IF(ISERR(U99/R99*100),"N/A",ROUND(U99/R99*100,2))</f>
        <v>N/A</v>
      </c>
    </row>
    <row r="100" spans="2:23" ht="26.25" customHeight="1" thickBot="1" x14ac:dyDescent="0.25">
      <c r="B100" s="233" t="s">
        <v>74</v>
      </c>
      <c r="C100" s="234"/>
      <c r="D100" s="234"/>
      <c r="E100" s="109" t="s">
        <v>254</v>
      </c>
      <c r="F100" s="109"/>
      <c r="G100" s="109"/>
      <c r="H100" s="47"/>
      <c r="I100" s="47"/>
      <c r="J100" s="47"/>
      <c r="K100" s="47"/>
      <c r="L100" s="47"/>
      <c r="M100" s="47"/>
      <c r="N100" s="47"/>
      <c r="O100" s="47"/>
      <c r="P100" s="48"/>
      <c r="Q100" s="48"/>
      <c r="R100" s="49">
        <v>0.44544</v>
      </c>
      <c r="S100" s="50">
        <v>0.44544</v>
      </c>
      <c r="T100" s="51">
        <f t="shared" ref="T100" si="66">+IF(ISERR(S100/R100*100),"N/A",ROUND(S100/R100*100,2))</f>
        <v>100</v>
      </c>
      <c r="U100" s="50">
        <v>0</v>
      </c>
      <c r="V100" s="51">
        <f t="shared" ref="V100" si="67">+IF(ISERR(U100/S100*100),"N/A",ROUND(U100/S100*100,2))</f>
        <v>0</v>
      </c>
      <c r="W100" s="52">
        <f t="shared" si="65"/>
        <v>0</v>
      </c>
    </row>
    <row r="101" spans="2:23" ht="67.5" customHeight="1" thickTop="1" thickBot="1" x14ac:dyDescent="0.25">
      <c r="B101" s="11" t="s">
        <v>80</v>
      </c>
      <c r="C101" s="12"/>
      <c r="D101" s="12"/>
      <c r="E101" s="12"/>
      <c r="F101" s="12"/>
      <c r="G101" s="12"/>
      <c r="H101" s="13"/>
      <c r="I101" s="13"/>
      <c r="J101" s="13"/>
      <c r="K101" s="13"/>
      <c r="L101" s="13"/>
      <c r="M101" s="13"/>
      <c r="N101" s="13"/>
      <c r="O101" s="13"/>
      <c r="P101" s="13"/>
      <c r="Q101" s="13"/>
      <c r="R101" s="13"/>
      <c r="S101" s="13"/>
      <c r="T101" s="13"/>
      <c r="U101" s="13"/>
      <c r="V101" s="13"/>
      <c r="W101" s="14"/>
    </row>
    <row r="102" spans="2:23" ht="67.5" customHeight="1" thickTop="1" x14ac:dyDescent="0.2">
      <c r="B102" s="213" t="s">
        <v>1779</v>
      </c>
      <c r="C102" s="214"/>
      <c r="D102" s="214"/>
      <c r="E102" s="214"/>
      <c r="F102" s="214"/>
      <c r="G102" s="214"/>
      <c r="H102" s="214"/>
      <c r="I102" s="214"/>
      <c r="J102" s="214"/>
      <c r="K102" s="214"/>
      <c r="L102" s="214"/>
      <c r="M102" s="214"/>
      <c r="N102" s="214"/>
      <c r="O102" s="214"/>
      <c r="P102" s="214"/>
      <c r="Q102" s="214"/>
      <c r="R102" s="214"/>
      <c r="S102" s="214"/>
      <c r="T102" s="214"/>
      <c r="U102" s="214"/>
      <c r="V102" s="214"/>
      <c r="W102" s="215"/>
    </row>
    <row r="103" spans="2:23" ht="47.25" customHeight="1" thickBot="1" x14ac:dyDescent="0.25">
      <c r="B103" s="216"/>
      <c r="C103" s="217"/>
      <c r="D103" s="217"/>
      <c r="E103" s="217"/>
      <c r="F103" s="217"/>
      <c r="G103" s="217"/>
      <c r="H103" s="217"/>
      <c r="I103" s="217"/>
      <c r="J103" s="217"/>
      <c r="K103" s="217"/>
      <c r="L103" s="217"/>
      <c r="M103" s="217"/>
      <c r="N103" s="217"/>
      <c r="O103" s="217"/>
      <c r="P103" s="217"/>
      <c r="Q103" s="217"/>
      <c r="R103" s="217"/>
      <c r="S103" s="217"/>
      <c r="T103" s="217"/>
      <c r="U103" s="217"/>
      <c r="V103" s="217"/>
      <c r="W103" s="218"/>
    </row>
    <row r="104" spans="2:23" ht="67.5" customHeight="1" thickTop="1" x14ac:dyDescent="0.2">
      <c r="B104" s="213" t="s">
        <v>1778</v>
      </c>
      <c r="C104" s="214"/>
      <c r="D104" s="214"/>
      <c r="E104" s="214"/>
      <c r="F104" s="214"/>
      <c r="G104" s="214"/>
      <c r="H104" s="214"/>
      <c r="I104" s="214"/>
      <c r="J104" s="214"/>
      <c r="K104" s="214"/>
      <c r="L104" s="214"/>
      <c r="M104" s="214"/>
      <c r="N104" s="214"/>
      <c r="O104" s="214"/>
      <c r="P104" s="214"/>
      <c r="Q104" s="214"/>
      <c r="R104" s="214"/>
      <c r="S104" s="214"/>
      <c r="T104" s="214"/>
      <c r="U104" s="214"/>
      <c r="V104" s="214"/>
      <c r="W104" s="215"/>
    </row>
    <row r="105" spans="2:23" ht="60" customHeight="1" thickBot="1" x14ac:dyDescent="0.25">
      <c r="B105" s="216"/>
      <c r="C105" s="217"/>
      <c r="D105" s="217"/>
      <c r="E105" s="217"/>
      <c r="F105" s="217"/>
      <c r="G105" s="217"/>
      <c r="H105" s="217"/>
      <c r="I105" s="217"/>
      <c r="J105" s="217"/>
      <c r="K105" s="217"/>
      <c r="L105" s="217"/>
      <c r="M105" s="217"/>
      <c r="N105" s="217"/>
      <c r="O105" s="217"/>
      <c r="P105" s="217"/>
      <c r="Q105" s="217"/>
      <c r="R105" s="217"/>
      <c r="S105" s="217"/>
      <c r="T105" s="217"/>
      <c r="U105" s="217"/>
      <c r="V105" s="217"/>
      <c r="W105" s="218"/>
    </row>
    <row r="106" spans="2:23" ht="45" customHeight="1" thickTop="1" x14ac:dyDescent="0.2">
      <c r="B106" s="213" t="s">
        <v>1777</v>
      </c>
      <c r="C106" s="214"/>
      <c r="D106" s="214"/>
      <c r="E106" s="214"/>
      <c r="F106" s="214"/>
      <c r="G106" s="214"/>
      <c r="H106" s="214"/>
      <c r="I106" s="214"/>
      <c r="J106" s="214"/>
      <c r="K106" s="214"/>
      <c r="L106" s="214"/>
      <c r="M106" s="214"/>
      <c r="N106" s="214"/>
      <c r="O106" s="214"/>
      <c r="P106" s="214"/>
      <c r="Q106" s="214"/>
      <c r="R106" s="214"/>
      <c r="S106" s="214"/>
      <c r="T106" s="214"/>
      <c r="U106" s="214"/>
      <c r="V106" s="214"/>
      <c r="W106" s="215"/>
    </row>
    <row r="107" spans="2:23" ht="0.75" customHeight="1" thickBot="1" x14ac:dyDescent="0.25">
      <c r="B107" s="219"/>
      <c r="C107" s="220"/>
      <c r="D107" s="220"/>
      <c r="E107" s="220"/>
      <c r="F107" s="220"/>
      <c r="G107" s="220"/>
      <c r="H107" s="220"/>
      <c r="I107" s="220"/>
      <c r="J107" s="220"/>
      <c r="K107" s="220"/>
      <c r="L107" s="220"/>
      <c r="M107" s="220"/>
      <c r="N107" s="220"/>
      <c r="O107" s="220"/>
      <c r="P107" s="220"/>
      <c r="Q107" s="220"/>
      <c r="R107" s="220"/>
      <c r="S107" s="220"/>
      <c r="T107" s="220"/>
      <c r="U107" s="220"/>
      <c r="V107" s="220"/>
      <c r="W107" s="221"/>
    </row>
    <row r="108" spans="2:23" ht="67.5" customHeight="1" x14ac:dyDescent="0.2"/>
    <row r="109" spans="2:23" ht="67.5" customHeight="1" x14ac:dyDescent="0.2"/>
    <row r="110" spans="2:23" ht="67.5" customHeight="1" x14ac:dyDescent="0.2"/>
    <row r="111" spans="2:23" ht="67.5" customHeight="1" x14ac:dyDescent="0.2"/>
    <row r="112" spans="2:23" ht="67.5" customHeight="1" x14ac:dyDescent="0.2"/>
    <row r="113" ht="67.5" customHeight="1" x14ac:dyDescent="0.2"/>
    <row r="114" ht="67.5" customHeight="1" x14ac:dyDescent="0.2"/>
    <row r="115" ht="67.5" customHeight="1" x14ac:dyDescent="0.2"/>
    <row r="116" ht="67.5" customHeight="1" x14ac:dyDescent="0.2"/>
    <row r="117" ht="67.5" customHeight="1" x14ac:dyDescent="0.2"/>
    <row r="118" ht="67.5" customHeight="1" x14ac:dyDescent="0.2"/>
    <row r="119" ht="67.5" customHeight="1" x14ac:dyDescent="0.2"/>
    <row r="120" ht="67.5" customHeight="1" x14ac:dyDescent="0.2"/>
    <row r="121" ht="67.5" customHeight="1" x14ac:dyDescent="0.2"/>
    <row r="122" ht="67.5" customHeight="1" x14ac:dyDescent="0.2"/>
    <row r="123" ht="67.5" customHeight="1" x14ac:dyDescent="0.2"/>
    <row r="124" ht="67.5" customHeight="1" x14ac:dyDescent="0.2"/>
    <row r="125" ht="67.5" customHeight="1" x14ac:dyDescent="0.2"/>
    <row r="126" ht="67.5" customHeight="1" x14ac:dyDescent="0.2"/>
    <row r="127" ht="67.5" customHeight="1" x14ac:dyDescent="0.2"/>
    <row r="128" ht="67.5" customHeight="1" x14ac:dyDescent="0.2"/>
  </sheetData>
  <mergeCells count="139">
    <mergeCell ref="B104:W105"/>
    <mergeCell ref="B106:W107"/>
    <mergeCell ref="S31:T31"/>
    <mergeCell ref="V31:W31"/>
    <mergeCell ref="B102:W103"/>
    <mergeCell ref="B28:L28"/>
    <mergeCell ref="M28:N28"/>
    <mergeCell ref="O28:P28"/>
    <mergeCell ref="Q28:R28"/>
    <mergeCell ref="B29:L29"/>
    <mergeCell ref="M29:N29"/>
    <mergeCell ref="O29:P29"/>
    <mergeCell ref="Q29:R29"/>
    <mergeCell ref="B31:Q32"/>
    <mergeCell ref="B26:L26"/>
    <mergeCell ref="M26:N26"/>
    <mergeCell ref="O26:P26"/>
    <mergeCell ref="Q26:R26"/>
    <mergeCell ref="B24:L25"/>
    <mergeCell ref="M24:N25"/>
    <mergeCell ref="O24:P25"/>
    <mergeCell ref="B27:L27"/>
    <mergeCell ref="M27:N27"/>
    <mergeCell ref="O27:P27"/>
    <mergeCell ref="Q27:R27"/>
    <mergeCell ref="C19:I19"/>
    <mergeCell ref="L19:Q19"/>
    <mergeCell ref="T19:W19"/>
    <mergeCell ref="Q24:R25"/>
    <mergeCell ref="S24:S25"/>
    <mergeCell ref="T24:T25"/>
    <mergeCell ref="C20:I20"/>
    <mergeCell ref="L20:Q20"/>
    <mergeCell ref="T20:W20"/>
    <mergeCell ref="C21:W21"/>
    <mergeCell ref="B23:T23"/>
    <mergeCell ref="U23:W23"/>
    <mergeCell ref="U24:U25"/>
    <mergeCell ref="V24:V25"/>
    <mergeCell ref="W24:W25"/>
    <mergeCell ref="D12:H12"/>
    <mergeCell ref="I12:W12"/>
    <mergeCell ref="D13:H13"/>
    <mergeCell ref="I13:W13"/>
    <mergeCell ref="C14:W14"/>
    <mergeCell ref="C15:W15"/>
    <mergeCell ref="B18:I18"/>
    <mergeCell ref="K18:Q18"/>
    <mergeCell ref="S18:W18"/>
    <mergeCell ref="B99:D99"/>
    <mergeCell ref="B100:D100"/>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B89:D89"/>
    <mergeCell ref="B90:D90"/>
    <mergeCell ref="B91:D91"/>
    <mergeCell ref="B92:D92"/>
    <mergeCell ref="B93:D93"/>
    <mergeCell ref="B94:D94"/>
    <mergeCell ref="B95:D95"/>
    <mergeCell ref="B97:D97"/>
    <mergeCell ref="B98:D98"/>
    <mergeCell ref="B96:D96"/>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1:D81"/>
    <mergeCell ref="B82:D82"/>
    <mergeCell ref="B83:D83"/>
    <mergeCell ref="B84:D84"/>
    <mergeCell ref="B85:D85"/>
    <mergeCell ref="B86:D86"/>
    <mergeCell ref="B87:D87"/>
    <mergeCell ref="B88:D88"/>
    <mergeCell ref="B80:D80"/>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48:D48"/>
    <mergeCell ref="B64:D64"/>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X9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16384" width="10" style="1"/>
  </cols>
  <sheetData>
    <row r="1" spans="1:24"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row>
    <row r="2" spans="1:24"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4"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4" ht="54" customHeight="1" thickTop="1" thickBot="1" x14ac:dyDescent="0.25">
      <c r="A4" s="15"/>
      <c r="B4" s="16" t="s">
        <v>3</v>
      </c>
      <c r="C4" s="17" t="s">
        <v>1717</v>
      </c>
      <c r="D4" s="266" t="s">
        <v>1716</v>
      </c>
      <c r="E4" s="266"/>
      <c r="F4" s="266"/>
      <c r="G4" s="266"/>
      <c r="H4" s="267"/>
      <c r="I4" s="18"/>
      <c r="J4" s="268" t="s">
        <v>6</v>
      </c>
      <c r="K4" s="266"/>
      <c r="L4" s="17" t="s">
        <v>1821</v>
      </c>
      <c r="M4" s="269" t="s">
        <v>1820</v>
      </c>
      <c r="N4" s="269"/>
      <c r="O4" s="269"/>
      <c r="P4" s="269"/>
      <c r="Q4" s="270"/>
      <c r="R4" s="19"/>
      <c r="S4" s="271" t="s">
        <v>9</v>
      </c>
      <c r="T4" s="272"/>
      <c r="U4" s="272"/>
      <c r="V4" s="259" t="s">
        <v>1819</v>
      </c>
      <c r="W4" s="260"/>
    </row>
    <row r="5" spans="1:24"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4" ht="30" customHeight="1" thickBot="1" x14ac:dyDescent="0.25">
      <c r="B6" s="20" t="s">
        <v>12</v>
      </c>
      <c r="C6" s="21" t="s">
        <v>1806</v>
      </c>
      <c r="D6" s="255" t="s">
        <v>1805</v>
      </c>
      <c r="E6" s="255"/>
      <c r="F6" s="255"/>
      <c r="G6" s="255"/>
      <c r="H6" s="255"/>
      <c r="I6" s="22"/>
      <c r="J6" s="273" t="s">
        <v>15</v>
      </c>
      <c r="K6" s="273"/>
      <c r="L6" s="273" t="s">
        <v>16</v>
      </c>
      <c r="M6" s="273"/>
      <c r="N6" s="258" t="s">
        <v>11</v>
      </c>
      <c r="O6" s="258"/>
      <c r="P6" s="258"/>
      <c r="Q6" s="258"/>
      <c r="R6" s="258"/>
      <c r="S6" s="258"/>
      <c r="T6" s="258"/>
      <c r="U6" s="258"/>
      <c r="V6" s="258"/>
      <c r="W6" s="258"/>
    </row>
    <row r="7" spans="1:24" ht="30" customHeight="1" thickBot="1" x14ac:dyDescent="0.25">
      <c r="B7" s="23"/>
      <c r="C7" s="21" t="s">
        <v>1804</v>
      </c>
      <c r="D7" s="257" t="s">
        <v>1803</v>
      </c>
      <c r="E7" s="257"/>
      <c r="F7" s="257"/>
      <c r="G7" s="257"/>
      <c r="H7" s="257"/>
      <c r="I7" s="22"/>
      <c r="J7" s="24" t="s">
        <v>19</v>
      </c>
      <c r="K7" s="24" t="s">
        <v>20</v>
      </c>
      <c r="L7" s="24" t="s">
        <v>19</v>
      </c>
      <c r="M7" s="24" t="s">
        <v>20</v>
      </c>
      <c r="N7" s="25"/>
      <c r="O7" s="258" t="s">
        <v>11</v>
      </c>
      <c r="P7" s="258"/>
      <c r="Q7" s="258"/>
      <c r="R7" s="258"/>
      <c r="S7" s="258"/>
      <c r="T7" s="258"/>
      <c r="U7" s="258"/>
      <c r="V7" s="258"/>
      <c r="W7" s="258"/>
    </row>
    <row r="8" spans="1:24" ht="30" customHeight="1" thickBot="1" x14ac:dyDescent="0.25">
      <c r="B8" s="23"/>
      <c r="C8" s="21" t="s">
        <v>1802</v>
      </c>
      <c r="D8" s="257" t="s">
        <v>1801</v>
      </c>
      <c r="E8" s="257"/>
      <c r="F8" s="257"/>
      <c r="G8" s="257"/>
      <c r="H8" s="257"/>
      <c r="I8" s="22"/>
      <c r="J8" s="26" t="s">
        <v>1818</v>
      </c>
      <c r="K8" s="26" t="s">
        <v>1817</v>
      </c>
      <c r="L8" s="26" t="s">
        <v>1816</v>
      </c>
      <c r="M8" s="26" t="s">
        <v>1815</v>
      </c>
      <c r="N8" s="25"/>
      <c r="O8" s="22"/>
      <c r="P8" s="258" t="s">
        <v>11</v>
      </c>
      <c r="Q8" s="258"/>
      <c r="R8" s="258"/>
      <c r="S8" s="258"/>
      <c r="T8" s="258"/>
      <c r="U8" s="258"/>
      <c r="V8" s="258"/>
      <c r="W8" s="258"/>
    </row>
    <row r="9" spans="1:24"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4"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4" ht="9" customHeight="1" thickTop="1" thickBot="1" x14ac:dyDescent="0.25"/>
    <row r="12" spans="1:24"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4"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4"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1792</v>
      </c>
      <c r="U14" s="256"/>
      <c r="V14" s="256"/>
      <c r="W14" s="256"/>
    </row>
    <row r="15" spans="1:24"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4"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4"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4"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4"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4"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row>
    <row r="21" spans="2:24" ht="56.25" customHeight="1" thickBot="1" x14ac:dyDescent="0.25">
      <c r="B21" s="235" t="s">
        <v>1814</v>
      </c>
      <c r="C21" s="236"/>
      <c r="D21" s="236"/>
      <c r="E21" s="236"/>
      <c r="F21" s="236"/>
      <c r="G21" s="236"/>
      <c r="H21" s="236"/>
      <c r="I21" s="236"/>
      <c r="J21" s="236"/>
      <c r="K21" s="236"/>
      <c r="L21" s="236"/>
      <c r="M21" s="237" t="s">
        <v>1813</v>
      </c>
      <c r="N21" s="237"/>
      <c r="O21" s="237" t="s">
        <v>52</v>
      </c>
      <c r="P21" s="237"/>
      <c r="Q21" s="238" t="s">
        <v>393</v>
      </c>
      <c r="R21" s="238"/>
      <c r="S21" s="34" t="s">
        <v>683</v>
      </c>
      <c r="T21" s="34" t="s">
        <v>683</v>
      </c>
      <c r="U21" s="34" t="s">
        <v>1812</v>
      </c>
      <c r="V21" s="34">
        <f>+IF(ISERR(U21/T21*100),"N/A",ROUND(U21/T21*100,2))</f>
        <v>103.97</v>
      </c>
      <c r="W21" s="35">
        <f>+IF(ISERR(U21/S21*100),"N/A",ROUND(U21/S21*100,2))</f>
        <v>103.97</v>
      </c>
    </row>
    <row r="22" spans="2:24"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4"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4"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row>
    <row r="25" spans="2:24" ht="23.25" customHeight="1" thickBot="1" x14ac:dyDescent="0.25">
      <c r="B25" s="231" t="s">
        <v>70</v>
      </c>
      <c r="C25" s="232"/>
      <c r="D25" s="232"/>
      <c r="E25" s="108" t="s">
        <v>2470</v>
      </c>
      <c r="F25" s="108"/>
      <c r="G25" s="108"/>
      <c r="H25" s="41"/>
      <c r="I25" s="41"/>
      <c r="J25" s="41"/>
      <c r="K25" s="41"/>
      <c r="L25" s="41"/>
      <c r="M25" s="41"/>
      <c r="N25" s="41"/>
      <c r="O25" s="41"/>
      <c r="P25" s="42"/>
      <c r="Q25" s="42"/>
      <c r="R25" s="43">
        <v>1.533891264015E-2</v>
      </c>
      <c r="S25" s="44" t="s">
        <v>11</v>
      </c>
      <c r="T25" s="42"/>
      <c r="U25" s="44">
        <v>2.0653857753044999E-2</v>
      </c>
      <c r="V25" s="42"/>
      <c r="W25" s="45">
        <f>+IF(ISERR(U25/R25*100),"N/A",ROUND(U25/R25*100,2))</f>
        <v>134.65</v>
      </c>
    </row>
    <row r="26" spans="2:24" ht="26.25" customHeight="1" x14ac:dyDescent="0.2">
      <c r="B26" s="233" t="s">
        <v>74</v>
      </c>
      <c r="C26" s="234"/>
      <c r="D26" s="234"/>
      <c r="E26" s="109" t="s">
        <v>2470</v>
      </c>
      <c r="F26" s="109"/>
      <c r="G26" s="109"/>
      <c r="H26" s="47"/>
      <c r="I26" s="47"/>
      <c r="J26" s="47"/>
      <c r="K26" s="47"/>
      <c r="L26" s="47"/>
      <c r="M26" s="47"/>
      <c r="N26" s="47"/>
      <c r="O26" s="47"/>
      <c r="P26" s="48"/>
      <c r="Q26" s="48"/>
      <c r="R26" s="49">
        <v>2.0653857753044999E-2</v>
      </c>
      <c r="S26" s="50">
        <v>2.0653857753044999E-2</v>
      </c>
      <c r="T26" s="51">
        <f>+IF(ISERR(S26/R26*100),"N/A",ROUND(S26/R26*100,2))</f>
        <v>100</v>
      </c>
      <c r="U26" s="50">
        <v>2.0653857753044999E-2</v>
      </c>
      <c r="V26" s="51">
        <f>+IF(ISERR(U26/S26*100),"N/A",ROUND(U26/S26*100,2))</f>
        <v>100</v>
      </c>
      <c r="W26" s="52">
        <f>+IF(ISERR(U26/R26*100),"N/A",ROUND(U26/R26*100,2))</f>
        <v>100</v>
      </c>
    </row>
    <row r="27" spans="2:24" ht="23.25" customHeight="1" thickBot="1" x14ac:dyDescent="0.25">
      <c r="B27" s="231" t="s">
        <v>70</v>
      </c>
      <c r="C27" s="232"/>
      <c r="D27" s="232"/>
      <c r="E27" s="108" t="s">
        <v>1868</v>
      </c>
      <c r="F27" s="108"/>
      <c r="G27" s="108"/>
      <c r="H27" s="41"/>
      <c r="I27" s="41"/>
      <c r="J27" s="41"/>
      <c r="K27" s="41"/>
      <c r="L27" s="41"/>
      <c r="M27" s="41"/>
      <c r="N27" s="41"/>
      <c r="O27" s="41"/>
      <c r="P27" s="42"/>
      <c r="Q27" s="42"/>
      <c r="R27" s="43">
        <v>2.6295258358874998E-2</v>
      </c>
      <c r="S27" s="44" t="s">
        <v>11</v>
      </c>
      <c r="T27" s="42"/>
      <c r="U27" s="44">
        <v>8.0101395858024754E-2</v>
      </c>
      <c r="V27" s="42"/>
      <c r="W27" s="45">
        <f t="shared" ref="W27:W90" si="0">+IF(ISERR(U27/R27*100),"N/A",ROUND(U27/R27*100,2))</f>
        <v>304.62</v>
      </c>
    </row>
    <row r="28" spans="2:24" ht="26.25" customHeight="1" x14ac:dyDescent="0.2">
      <c r="B28" s="233" t="s">
        <v>74</v>
      </c>
      <c r="C28" s="234"/>
      <c r="D28" s="234"/>
      <c r="E28" s="109" t="s">
        <v>1868</v>
      </c>
      <c r="F28" s="109"/>
      <c r="G28" s="109"/>
      <c r="H28" s="47"/>
      <c r="I28" s="47"/>
      <c r="J28" s="47"/>
      <c r="K28" s="47"/>
      <c r="L28" s="47"/>
      <c r="M28" s="47"/>
      <c r="N28" s="47"/>
      <c r="O28" s="47"/>
      <c r="P28" s="48"/>
      <c r="Q28" s="48"/>
      <c r="R28" s="49">
        <v>8.0101395858024754E-2</v>
      </c>
      <c r="S28" s="50">
        <v>8.0101395858024754E-2</v>
      </c>
      <c r="T28" s="51">
        <f t="shared" ref="T28" si="1">+IF(ISERR(S28/R28*100),"N/A",ROUND(S28/R28*100,2))</f>
        <v>100</v>
      </c>
      <c r="U28" s="50">
        <v>8.0101395858024754E-2</v>
      </c>
      <c r="V28" s="51">
        <f t="shared" ref="V28" si="2">+IF(ISERR(U28/S28*100),"N/A",ROUND(U28/S28*100,2))</f>
        <v>100</v>
      </c>
      <c r="W28" s="52">
        <f t="shared" si="0"/>
        <v>100</v>
      </c>
    </row>
    <row r="29" spans="2:24" ht="23.25" customHeight="1" thickBot="1" x14ac:dyDescent="0.25">
      <c r="B29" s="231" t="s">
        <v>70</v>
      </c>
      <c r="C29" s="232"/>
      <c r="D29" s="232"/>
      <c r="E29" s="108" t="s">
        <v>2459</v>
      </c>
      <c r="F29" s="108"/>
      <c r="G29" s="108"/>
      <c r="H29" s="41"/>
      <c r="I29" s="41"/>
      <c r="J29" s="41"/>
      <c r="K29" s="41"/>
      <c r="L29" s="41"/>
      <c r="M29" s="41"/>
      <c r="N29" s="41"/>
      <c r="O29" s="41"/>
      <c r="P29" s="42"/>
      <c r="Q29" s="42"/>
      <c r="R29" s="43">
        <v>2.3531654122349997E-2</v>
      </c>
      <c r="S29" s="44" t="s">
        <v>11</v>
      </c>
      <c r="T29" s="42"/>
      <c r="U29" s="44">
        <v>1.9156102514999999E-2</v>
      </c>
      <c r="V29" s="42"/>
      <c r="W29" s="45">
        <f t="shared" si="0"/>
        <v>81.41</v>
      </c>
    </row>
    <row r="30" spans="2:24" ht="26.25" customHeight="1" x14ac:dyDescent="0.2">
      <c r="B30" s="233" t="s">
        <v>74</v>
      </c>
      <c r="C30" s="234"/>
      <c r="D30" s="234"/>
      <c r="E30" s="109" t="s">
        <v>2459</v>
      </c>
      <c r="F30" s="109"/>
      <c r="G30" s="109"/>
      <c r="H30" s="47"/>
      <c r="I30" s="47"/>
      <c r="J30" s="47"/>
      <c r="K30" s="47"/>
      <c r="L30" s="47"/>
      <c r="M30" s="47"/>
      <c r="N30" s="47"/>
      <c r="O30" s="47"/>
      <c r="P30" s="48"/>
      <c r="Q30" s="48"/>
      <c r="R30" s="49">
        <v>1.9156102514999999E-2</v>
      </c>
      <c r="S30" s="50">
        <v>1.9156102514999999E-2</v>
      </c>
      <c r="T30" s="51">
        <f t="shared" ref="T30" si="3">+IF(ISERR(S30/R30*100),"N/A",ROUND(S30/R30*100,2))</f>
        <v>100</v>
      </c>
      <c r="U30" s="50">
        <v>1.9156102514999999E-2</v>
      </c>
      <c r="V30" s="51">
        <f t="shared" ref="V30" si="4">+IF(ISERR(U30/S30*100),"N/A",ROUND(U30/S30*100,2))</f>
        <v>100</v>
      </c>
      <c r="W30" s="52">
        <f t="shared" si="0"/>
        <v>100</v>
      </c>
    </row>
    <row r="31" spans="2:24" ht="23.25" customHeight="1" thickBot="1" x14ac:dyDescent="0.25">
      <c r="B31" s="231" t="s">
        <v>70</v>
      </c>
      <c r="C31" s="232"/>
      <c r="D31" s="232"/>
      <c r="E31" s="108" t="s">
        <v>2471</v>
      </c>
      <c r="F31" s="108"/>
      <c r="G31" s="108"/>
      <c r="H31" s="41"/>
      <c r="I31" s="41"/>
      <c r="J31" s="41"/>
      <c r="K31" s="41"/>
      <c r="L31" s="41"/>
      <c r="M31" s="41"/>
      <c r="N31" s="41"/>
      <c r="O31" s="41"/>
      <c r="P31" s="42"/>
      <c r="Q31" s="42"/>
      <c r="R31" s="43">
        <v>1.2067485566400001E-2</v>
      </c>
      <c r="S31" s="44" t="s">
        <v>11</v>
      </c>
      <c r="T31" s="42"/>
      <c r="U31" s="44">
        <v>2.0556301936500002E-2</v>
      </c>
      <c r="V31" s="42"/>
      <c r="W31" s="45">
        <f t="shared" si="0"/>
        <v>170.34</v>
      </c>
    </row>
    <row r="32" spans="2:24" ht="26.25" customHeight="1" x14ac:dyDescent="0.2">
      <c r="B32" s="233" t="s">
        <v>74</v>
      </c>
      <c r="C32" s="234"/>
      <c r="D32" s="234"/>
      <c r="E32" s="109" t="s">
        <v>2471</v>
      </c>
      <c r="F32" s="109"/>
      <c r="G32" s="109"/>
      <c r="H32" s="47"/>
      <c r="I32" s="47"/>
      <c r="J32" s="47"/>
      <c r="K32" s="47"/>
      <c r="L32" s="47"/>
      <c r="M32" s="47"/>
      <c r="N32" s="47"/>
      <c r="O32" s="47"/>
      <c r="P32" s="48"/>
      <c r="Q32" s="48"/>
      <c r="R32" s="49">
        <v>2.0556301936500002E-2</v>
      </c>
      <c r="S32" s="50">
        <v>2.0556301936500002E-2</v>
      </c>
      <c r="T32" s="51">
        <f t="shared" ref="T32" si="5">+IF(ISERR(S32/R32*100),"N/A",ROUND(S32/R32*100,2))</f>
        <v>100</v>
      </c>
      <c r="U32" s="50">
        <v>2.0556301936500002E-2</v>
      </c>
      <c r="V32" s="51">
        <f t="shared" ref="V32" si="6">+IF(ISERR(U32/S32*100),"N/A",ROUND(U32/S32*100,2))</f>
        <v>100</v>
      </c>
      <c r="W32" s="52">
        <f t="shared" si="0"/>
        <v>100</v>
      </c>
    </row>
    <row r="33" spans="2:23" ht="23.25" customHeight="1" thickBot="1" x14ac:dyDescent="0.25">
      <c r="B33" s="231" t="s">
        <v>70</v>
      </c>
      <c r="C33" s="232"/>
      <c r="D33" s="232"/>
      <c r="E33" s="108" t="s">
        <v>2460</v>
      </c>
      <c r="F33" s="108"/>
      <c r="G33" s="108"/>
      <c r="H33" s="41"/>
      <c r="I33" s="41"/>
      <c r="J33" s="41"/>
      <c r="K33" s="41"/>
      <c r="L33" s="41"/>
      <c r="M33" s="41"/>
      <c r="N33" s="41"/>
      <c r="O33" s="41"/>
      <c r="P33" s="42"/>
      <c r="Q33" s="42"/>
      <c r="R33" s="43">
        <v>2.29283371119E-2</v>
      </c>
      <c r="S33" s="44" t="s">
        <v>11</v>
      </c>
      <c r="T33" s="42"/>
      <c r="U33" s="44">
        <v>2.0642203741500002E-2</v>
      </c>
      <c r="V33" s="42"/>
      <c r="W33" s="45">
        <f t="shared" si="0"/>
        <v>90.03</v>
      </c>
    </row>
    <row r="34" spans="2:23" ht="26.25" customHeight="1" x14ac:dyDescent="0.2">
      <c r="B34" s="233" t="s">
        <v>74</v>
      </c>
      <c r="C34" s="234"/>
      <c r="D34" s="234"/>
      <c r="E34" s="109" t="s">
        <v>2460</v>
      </c>
      <c r="F34" s="109"/>
      <c r="G34" s="109"/>
      <c r="H34" s="47"/>
      <c r="I34" s="47"/>
      <c r="J34" s="47"/>
      <c r="K34" s="47"/>
      <c r="L34" s="47"/>
      <c r="M34" s="47"/>
      <c r="N34" s="47"/>
      <c r="O34" s="47"/>
      <c r="P34" s="48"/>
      <c r="Q34" s="48"/>
      <c r="R34" s="49">
        <v>2.0642203741500002E-2</v>
      </c>
      <c r="S34" s="50">
        <v>2.0642203741500002E-2</v>
      </c>
      <c r="T34" s="51">
        <f t="shared" ref="T34" si="7">+IF(ISERR(S34/R34*100),"N/A",ROUND(S34/R34*100,2))</f>
        <v>100</v>
      </c>
      <c r="U34" s="50">
        <v>2.0642203741500002E-2</v>
      </c>
      <c r="V34" s="51">
        <f t="shared" ref="V34" si="8">+IF(ISERR(U34/S34*100),"N/A",ROUND(U34/S34*100,2))</f>
        <v>100</v>
      </c>
      <c r="W34" s="52">
        <f t="shared" si="0"/>
        <v>100</v>
      </c>
    </row>
    <row r="35" spans="2:23" ht="23.25" customHeight="1" thickBot="1" x14ac:dyDescent="0.25">
      <c r="B35" s="231" t="s">
        <v>70</v>
      </c>
      <c r="C35" s="232"/>
      <c r="D35" s="232"/>
      <c r="E35" s="108" t="s">
        <v>2472</v>
      </c>
      <c r="F35" s="108"/>
      <c r="G35" s="108"/>
      <c r="H35" s="41"/>
      <c r="I35" s="41"/>
      <c r="J35" s="41"/>
      <c r="K35" s="41"/>
      <c r="L35" s="41"/>
      <c r="M35" s="41"/>
      <c r="N35" s="41"/>
      <c r="O35" s="41"/>
      <c r="P35" s="42"/>
      <c r="Q35" s="42"/>
      <c r="R35" s="43">
        <v>1.2067485566400001E-2</v>
      </c>
      <c r="S35" s="44" t="s">
        <v>11</v>
      </c>
      <c r="T35" s="42"/>
      <c r="U35" s="44">
        <v>2.5198257948302997E-2</v>
      </c>
      <c r="V35" s="42"/>
      <c r="W35" s="45">
        <f t="shared" si="0"/>
        <v>208.81</v>
      </c>
    </row>
    <row r="36" spans="2:23" ht="26.25" customHeight="1" x14ac:dyDescent="0.2">
      <c r="B36" s="233" t="s">
        <v>74</v>
      </c>
      <c r="C36" s="234"/>
      <c r="D36" s="234"/>
      <c r="E36" s="109" t="s">
        <v>2472</v>
      </c>
      <c r="F36" s="109"/>
      <c r="G36" s="109"/>
      <c r="H36" s="47"/>
      <c r="I36" s="47"/>
      <c r="J36" s="47"/>
      <c r="K36" s="47"/>
      <c r="L36" s="47"/>
      <c r="M36" s="47"/>
      <c r="N36" s="47"/>
      <c r="O36" s="47"/>
      <c r="P36" s="48"/>
      <c r="Q36" s="48"/>
      <c r="R36" s="49">
        <v>3.7150457565605997E-2</v>
      </c>
      <c r="S36" s="50">
        <v>3.7150457565605997E-2</v>
      </c>
      <c r="T36" s="51">
        <f t="shared" ref="T36" si="9">+IF(ISERR(S36/R36*100),"N/A",ROUND(S36/R36*100,2))</f>
        <v>100</v>
      </c>
      <c r="U36" s="50">
        <v>2.5198257948302997E-2</v>
      </c>
      <c r="V36" s="51">
        <f t="shared" ref="V36" si="10">+IF(ISERR(U36/S36*100),"N/A",ROUND(U36/S36*100,2))</f>
        <v>67.83</v>
      </c>
      <c r="W36" s="52">
        <f t="shared" si="0"/>
        <v>67.83</v>
      </c>
    </row>
    <row r="37" spans="2:23" ht="23.25" customHeight="1" thickBot="1" x14ac:dyDescent="0.25">
      <c r="B37" s="231" t="s">
        <v>70</v>
      </c>
      <c r="C37" s="232"/>
      <c r="D37" s="232"/>
      <c r="E37" s="108" t="s">
        <v>2461</v>
      </c>
      <c r="F37" s="108"/>
      <c r="G37" s="108"/>
      <c r="H37" s="41"/>
      <c r="I37" s="41"/>
      <c r="J37" s="41"/>
      <c r="K37" s="41"/>
      <c r="L37" s="41"/>
      <c r="M37" s="41"/>
      <c r="N37" s="41"/>
      <c r="O37" s="41"/>
      <c r="P37" s="42"/>
      <c r="Q37" s="42"/>
      <c r="R37" s="43">
        <v>0.1146416855595</v>
      </c>
      <c r="S37" s="44" t="s">
        <v>11</v>
      </c>
      <c r="T37" s="42"/>
      <c r="U37" s="44">
        <v>3.3286949437499998E-2</v>
      </c>
      <c r="V37" s="42"/>
      <c r="W37" s="45">
        <f t="shared" si="0"/>
        <v>29.04</v>
      </c>
    </row>
    <row r="38" spans="2:23" ht="26.25" customHeight="1" x14ac:dyDescent="0.2">
      <c r="B38" s="233" t="s">
        <v>74</v>
      </c>
      <c r="C38" s="234"/>
      <c r="D38" s="234"/>
      <c r="E38" s="109" t="s">
        <v>2461</v>
      </c>
      <c r="F38" s="109"/>
      <c r="G38" s="109"/>
      <c r="H38" s="47"/>
      <c r="I38" s="47"/>
      <c r="J38" s="47"/>
      <c r="K38" s="47"/>
      <c r="L38" s="47"/>
      <c r="M38" s="47"/>
      <c r="N38" s="47"/>
      <c r="O38" s="47"/>
      <c r="P38" s="48"/>
      <c r="Q38" s="48"/>
      <c r="R38" s="49">
        <v>3.3286949437499998E-2</v>
      </c>
      <c r="S38" s="50">
        <v>3.3286949437499998E-2</v>
      </c>
      <c r="T38" s="51">
        <f t="shared" ref="T38" si="11">+IF(ISERR(S38/R38*100),"N/A",ROUND(S38/R38*100,2))</f>
        <v>100</v>
      </c>
      <c r="U38" s="50">
        <v>3.3286949437499998E-2</v>
      </c>
      <c r="V38" s="51">
        <f t="shared" ref="V38" si="12">+IF(ISERR(U38/S38*100),"N/A",ROUND(U38/S38*100,2))</f>
        <v>100</v>
      </c>
      <c r="W38" s="52">
        <f t="shared" si="0"/>
        <v>100</v>
      </c>
    </row>
    <row r="39" spans="2:23" ht="23.25" customHeight="1" thickBot="1" x14ac:dyDescent="0.25">
      <c r="B39" s="231" t="s">
        <v>70</v>
      </c>
      <c r="C39" s="232"/>
      <c r="D39" s="232"/>
      <c r="E39" s="108" t="s">
        <v>2462</v>
      </c>
      <c r="F39" s="108"/>
      <c r="G39" s="108"/>
      <c r="H39" s="41"/>
      <c r="I39" s="41"/>
      <c r="J39" s="41"/>
      <c r="K39" s="41"/>
      <c r="L39" s="41"/>
      <c r="M39" s="41"/>
      <c r="N39" s="41"/>
      <c r="O39" s="41"/>
      <c r="P39" s="42"/>
      <c r="Q39" s="42"/>
      <c r="R39" s="43">
        <v>3.8012694069899995E-2</v>
      </c>
      <c r="S39" s="44" t="s">
        <v>11</v>
      </c>
      <c r="T39" s="42"/>
      <c r="U39" s="44">
        <v>5.1506722278000003E-2</v>
      </c>
      <c r="V39" s="42"/>
      <c r="W39" s="45">
        <f t="shared" si="0"/>
        <v>135.5</v>
      </c>
    </row>
    <row r="40" spans="2:23" ht="26.25" customHeight="1" x14ac:dyDescent="0.2">
      <c r="B40" s="233" t="s">
        <v>74</v>
      </c>
      <c r="C40" s="234"/>
      <c r="D40" s="234"/>
      <c r="E40" s="109" t="s">
        <v>2462</v>
      </c>
      <c r="F40" s="109"/>
      <c r="G40" s="109"/>
      <c r="H40" s="47"/>
      <c r="I40" s="47"/>
      <c r="J40" s="47"/>
      <c r="K40" s="47"/>
      <c r="L40" s="47"/>
      <c r="M40" s="47"/>
      <c r="N40" s="47"/>
      <c r="O40" s="47"/>
      <c r="P40" s="48"/>
      <c r="Q40" s="48"/>
      <c r="R40" s="49">
        <v>6.0096902778000005E-2</v>
      </c>
      <c r="S40" s="50">
        <v>6.0096902778000005E-2</v>
      </c>
      <c r="T40" s="51">
        <f t="shared" ref="T40" si="13">+IF(ISERR(S40/R40*100),"N/A",ROUND(S40/R40*100,2))</f>
        <v>100</v>
      </c>
      <c r="U40" s="50">
        <v>5.1506722278000003E-2</v>
      </c>
      <c r="V40" s="51">
        <f t="shared" ref="V40" si="14">+IF(ISERR(U40/S40*100),"N/A",ROUND(U40/S40*100,2))</f>
        <v>85.71</v>
      </c>
      <c r="W40" s="52">
        <f t="shared" si="0"/>
        <v>85.71</v>
      </c>
    </row>
    <row r="41" spans="2:23" ht="23.25" customHeight="1" thickBot="1" x14ac:dyDescent="0.25">
      <c r="B41" s="231" t="s">
        <v>70</v>
      </c>
      <c r="C41" s="232"/>
      <c r="D41" s="232"/>
      <c r="E41" s="108" t="s">
        <v>2473</v>
      </c>
      <c r="F41" s="108"/>
      <c r="G41" s="108"/>
      <c r="H41" s="41"/>
      <c r="I41" s="41"/>
      <c r="J41" s="41"/>
      <c r="K41" s="41"/>
      <c r="L41" s="41"/>
      <c r="M41" s="41"/>
      <c r="N41" s="41"/>
      <c r="O41" s="41"/>
      <c r="P41" s="42"/>
      <c r="Q41" s="42"/>
      <c r="R41" s="43">
        <v>3.0168713916000002E-3</v>
      </c>
      <c r="S41" s="44" t="s">
        <v>11</v>
      </c>
      <c r="T41" s="42"/>
      <c r="U41" s="44">
        <v>0.10357810575420001</v>
      </c>
      <c r="V41" s="42"/>
      <c r="W41" s="45">
        <f t="shared" si="0"/>
        <v>3433.3</v>
      </c>
    </row>
    <row r="42" spans="2:23" ht="26.25" customHeight="1" x14ac:dyDescent="0.2">
      <c r="B42" s="233" t="s">
        <v>74</v>
      </c>
      <c r="C42" s="234"/>
      <c r="D42" s="234"/>
      <c r="E42" s="109" t="s">
        <v>2473</v>
      </c>
      <c r="F42" s="109"/>
      <c r="G42" s="109"/>
      <c r="H42" s="47"/>
      <c r="I42" s="47"/>
      <c r="J42" s="47"/>
      <c r="K42" s="47"/>
      <c r="L42" s="47"/>
      <c r="M42" s="47"/>
      <c r="N42" s="47"/>
      <c r="O42" s="47"/>
      <c r="P42" s="48"/>
      <c r="Q42" s="48"/>
      <c r="R42" s="49">
        <v>0.10357810575420001</v>
      </c>
      <c r="S42" s="50">
        <v>0.10357810575420001</v>
      </c>
      <c r="T42" s="51">
        <f t="shared" ref="T42" si="15">+IF(ISERR(S42/R42*100),"N/A",ROUND(S42/R42*100,2))</f>
        <v>100</v>
      </c>
      <c r="U42" s="50">
        <v>0.10357810575420001</v>
      </c>
      <c r="V42" s="51">
        <f t="shared" ref="V42" si="16">+IF(ISERR(U42/S42*100),"N/A",ROUND(U42/S42*100,2))</f>
        <v>100</v>
      </c>
      <c r="W42" s="52">
        <f t="shared" si="0"/>
        <v>100</v>
      </c>
    </row>
    <row r="43" spans="2:23" ht="23.25" customHeight="1" thickBot="1" x14ac:dyDescent="0.25">
      <c r="B43" s="231" t="s">
        <v>70</v>
      </c>
      <c r="C43" s="232"/>
      <c r="D43" s="232"/>
      <c r="E43" s="108" t="s">
        <v>2474</v>
      </c>
      <c r="F43" s="108"/>
      <c r="G43" s="108"/>
      <c r="H43" s="41"/>
      <c r="I43" s="41"/>
      <c r="J43" s="41"/>
      <c r="K43" s="41"/>
      <c r="L43" s="41"/>
      <c r="M43" s="41"/>
      <c r="N43" s="41"/>
      <c r="O43" s="41"/>
      <c r="P43" s="42"/>
      <c r="Q43" s="42"/>
      <c r="R43" s="43">
        <v>4.5856674223799999E-2</v>
      </c>
      <c r="S43" s="44" t="s">
        <v>11</v>
      </c>
      <c r="T43" s="42"/>
      <c r="U43" s="44">
        <v>6.0174214402500002E-2</v>
      </c>
      <c r="V43" s="42"/>
      <c r="W43" s="45">
        <f t="shared" si="0"/>
        <v>131.22</v>
      </c>
    </row>
    <row r="44" spans="2:23" ht="26.25" customHeight="1" x14ac:dyDescent="0.2">
      <c r="B44" s="233" t="s">
        <v>74</v>
      </c>
      <c r="C44" s="234"/>
      <c r="D44" s="234"/>
      <c r="E44" s="109" t="s">
        <v>2474</v>
      </c>
      <c r="F44" s="109"/>
      <c r="G44" s="109"/>
      <c r="H44" s="47"/>
      <c r="I44" s="47"/>
      <c r="J44" s="47"/>
      <c r="K44" s="47"/>
      <c r="L44" s="47"/>
      <c r="M44" s="47"/>
      <c r="N44" s="47"/>
      <c r="O44" s="47"/>
      <c r="P44" s="48"/>
      <c r="Q44" s="48"/>
      <c r="R44" s="49">
        <v>6.0174214402500002E-2</v>
      </c>
      <c r="S44" s="50">
        <v>6.0174214402500002E-2</v>
      </c>
      <c r="T44" s="51">
        <f t="shared" ref="T44" si="17">+IF(ISERR(S44/R44*100),"N/A",ROUND(S44/R44*100,2))</f>
        <v>100</v>
      </c>
      <c r="U44" s="50">
        <v>6.0174214402500002E-2</v>
      </c>
      <c r="V44" s="51">
        <f t="shared" ref="V44" si="18">+IF(ISERR(U44/S44*100),"N/A",ROUND(U44/S44*100,2))</f>
        <v>100</v>
      </c>
      <c r="W44" s="52">
        <f t="shared" si="0"/>
        <v>100</v>
      </c>
    </row>
    <row r="45" spans="2:23" ht="23.25" customHeight="1" thickBot="1" x14ac:dyDescent="0.25">
      <c r="B45" s="231" t="s">
        <v>70</v>
      </c>
      <c r="C45" s="232"/>
      <c r="D45" s="232"/>
      <c r="E45" s="108" t="s">
        <v>2475</v>
      </c>
      <c r="F45" s="108"/>
      <c r="G45" s="108"/>
      <c r="H45" s="41"/>
      <c r="I45" s="41"/>
      <c r="J45" s="41"/>
      <c r="K45" s="41"/>
      <c r="L45" s="41"/>
      <c r="M45" s="41"/>
      <c r="N45" s="41"/>
      <c r="O45" s="41"/>
      <c r="P45" s="42"/>
      <c r="Q45" s="42"/>
      <c r="R45" s="43">
        <v>8.5679462494724995E-2</v>
      </c>
      <c r="S45" s="44" t="s">
        <v>11</v>
      </c>
      <c r="T45" s="42"/>
      <c r="U45" s="44">
        <v>2.5839262943999998E-2</v>
      </c>
      <c r="V45" s="42"/>
      <c r="W45" s="45">
        <f t="shared" si="0"/>
        <v>30.16</v>
      </c>
    </row>
    <row r="46" spans="2:23" ht="26.25" customHeight="1" x14ac:dyDescent="0.2">
      <c r="B46" s="233" t="s">
        <v>74</v>
      </c>
      <c r="C46" s="234"/>
      <c r="D46" s="234"/>
      <c r="E46" s="109" t="s">
        <v>2475</v>
      </c>
      <c r="F46" s="109"/>
      <c r="G46" s="109"/>
      <c r="H46" s="47"/>
      <c r="I46" s="47"/>
      <c r="J46" s="47"/>
      <c r="K46" s="47"/>
      <c r="L46" s="47"/>
      <c r="M46" s="47"/>
      <c r="N46" s="47"/>
      <c r="O46" s="47"/>
      <c r="P46" s="48"/>
      <c r="Q46" s="48"/>
      <c r="R46" s="49">
        <v>2.5839262943999998E-2</v>
      </c>
      <c r="S46" s="50">
        <v>2.5839262943999998E-2</v>
      </c>
      <c r="T46" s="51">
        <f t="shared" ref="T46" si="19">+IF(ISERR(S46/R46*100),"N/A",ROUND(S46/R46*100,2))</f>
        <v>100</v>
      </c>
      <c r="U46" s="50">
        <v>2.5839262943999998E-2</v>
      </c>
      <c r="V46" s="51">
        <f t="shared" ref="V46" si="20">+IF(ISERR(U46/S46*100),"N/A",ROUND(U46/S46*100,2))</f>
        <v>100</v>
      </c>
      <c r="W46" s="52">
        <f t="shared" si="0"/>
        <v>100</v>
      </c>
    </row>
    <row r="47" spans="2:23" ht="23.25" customHeight="1" thickBot="1" x14ac:dyDescent="0.25">
      <c r="B47" s="231" t="s">
        <v>70</v>
      </c>
      <c r="C47" s="232"/>
      <c r="D47" s="232"/>
      <c r="E47" s="108" t="s">
        <v>2463</v>
      </c>
      <c r="F47" s="108"/>
      <c r="G47" s="108"/>
      <c r="H47" s="41"/>
      <c r="I47" s="41"/>
      <c r="J47" s="41"/>
      <c r="K47" s="41"/>
      <c r="L47" s="41"/>
      <c r="M47" s="41"/>
      <c r="N47" s="41"/>
      <c r="O47" s="41"/>
      <c r="P47" s="42"/>
      <c r="Q47" s="42"/>
      <c r="R47" s="43">
        <v>8.2662734272799993E-2</v>
      </c>
      <c r="S47" s="44" t="s">
        <v>11</v>
      </c>
      <c r="T47" s="42"/>
      <c r="U47" s="44">
        <v>3.1225306117500001E-2</v>
      </c>
      <c r="V47" s="42"/>
      <c r="W47" s="45">
        <f t="shared" si="0"/>
        <v>37.770000000000003</v>
      </c>
    </row>
    <row r="48" spans="2:23" ht="26.25" customHeight="1" x14ac:dyDescent="0.2">
      <c r="B48" s="233" t="s">
        <v>74</v>
      </c>
      <c r="C48" s="234"/>
      <c r="D48" s="234"/>
      <c r="E48" s="109" t="s">
        <v>2463</v>
      </c>
      <c r="F48" s="109"/>
      <c r="G48" s="109"/>
      <c r="H48" s="47"/>
      <c r="I48" s="47"/>
      <c r="J48" s="47"/>
      <c r="K48" s="47"/>
      <c r="L48" s="47"/>
      <c r="M48" s="47"/>
      <c r="N48" s="47"/>
      <c r="O48" s="47"/>
      <c r="P48" s="48"/>
      <c r="Q48" s="48"/>
      <c r="R48" s="49">
        <v>3.1225306117500001E-2</v>
      </c>
      <c r="S48" s="50">
        <v>3.1225306117500001E-2</v>
      </c>
      <c r="T48" s="51">
        <f t="shared" ref="T48" si="21">+IF(ISERR(S48/R48*100),"N/A",ROUND(S48/R48*100,2))</f>
        <v>100</v>
      </c>
      <c r="U48" s="50">
        <v>3.1225306117500001E-2</v>
      </c>
      <c r="V48" s="51">
        <f t="shared" ref="V48" si="22">+IF(ISERR(U48/S48*100),"N/A",ROUND(U48/S48*100,2))</f>
        <v>100</v>
      </c>
      <c r="W48" s="52">
        <f t="shared" si="0"/>
        <v>100</v>
      </c>
    </row>
    <row r="49" spans="2:23" ht="23.25" customHeight="1" thickBot="1" x14ac:dyDescent="0.25">
      <c r="B49" s="231" t="s">
        <v>70</v>
      </c>
      <c r="C49" s="232"/>
      <c r="D49" s="232"/>
      <c r="E49" s="108" t="s">
        <v>1551</v>
      </c>
      <c r="F49" s="108"/>
      <c r="G49" s="108"/>
      <c r="H49" s="41"/>
      <c r="I49" s="41"/>
      <c r="J49" s="41"/>
      <c r="K49" s="41"/>
      <c r="L49" s="41"/>
      <c r="M49" s="41"/>
      <c r="N49" s="41"/>
      <c r="O49" s="41"/>
      <c r="P49" s="42"/>
      <c r="Q49" s="42"/>
      <c r="R49" s="43">
        <v>8.2059274092674994E-2</v>
      </c>
      <c r="S49" s="44" t="s">
        <v>11</v>
      </c>
      <c r="T49" s="42"/>
      <c r="U49" s="44">
        <v>4.2882181056000002E-2</v>
      </c>
      <c r="V49" s="42"/>
      <c r="W49" s="45">
        <f t="shared" si="0"/>
        <v>52.26</v>
      </c>
    </row>
    <row r="50" spans="2:23" ht="26.25" customHeight="1" x14ac:dyDescent="0.2">
      <c r="B50" s="233" t="s">
        <v>74</v>
      </c>
      <c r="C50" s="234"/>
      <c r="D50" s="234"/>
      <c r="E50" s="109" t="s">
        <v>1551</v>
      </c>
      <c r="F50" s="109"/>
      <c r="G50" s="109"/>
      <c r="H50" s="47"/>
      <c r="I50" s="47"/>
      <c r="J50" s="47"/>
      <c r="K50" s="47"/>
      <c r="L50" s="47"/>
      <c r="M50" s="47"/>
      <c r="N50" s="47"/>
      <c r="O50" s="47"/>
      <c r="P50" s="48"/>
      <c r="Q50" s="48"/>
      <c r="R50" s="49">
        <v>4.2882181056000002E-2</v>
      </c>
      <c r="S50" s="50">
        <v>4.2882181056000002E-2</v>
      </c>
      <c r="T50" s="51">
        <f t="shared" ref="T50" si="23">+IF(ISERR(S50/R50*100),"N/A",ROUND(S50/R50*100,2))</f>
        <v>100</v>
      </c>
      <c r="U50" s="50">
        <v>4.2882181056000002E-2</v>
      </c>
      <c r="V50" s="51">
        <f t="shared" ref="V50" si="24">+IF(ISERR(U50/S50*100),"N/A",ROUND(U50/S50*100,2))</f>
        <v>100</v>
      </c>
      <c r="W50" s="52">
        <f t="shared" si="0"/>
        <v>100</v>
      </c>
    </row>
    <row r="51" spans="2:23" ht="23.25" customHeight="1" thickBot="1" x14ac:dyDescent="0.25">
      <c r="B51" s="231" t="s">
        <v>70</v>
      </c>
      <c r="C51" s="232"/>
      <c r="D51" s="232"/>
      <c r="E51" s="108" t="s">
        <v>2476</v>
      </c>
      <c r="F51" s="108"/>
      <c r="G51" s="108"/>
      <c r="H51" s="41"/>
      <c r="I51" s="41"/>
      <c r="J51" s="41"/>
      <c r="K51" s="41"/>
      <c r="L51" s="41"/>
      <c r="M51" s="41"/>
      <c r="N51" s="41"/>
      <c r="O51" s="41"/>
      <c r="P51" s="42"/>
      <c r="Q51" s="42"/>
      <c r="R51" s="43">
        <v>8.8696333886325002E-2</v>
      </c>
      <c r="S51" s="44" t="s">
        <v>11</v>
      </c>
      <c r="T51" s="42"/>
      <c r="U51" s="44">
        <v>5.4255580037999997E-2</v>
      </c>
      <c r="V51" s="42"/>
      <c r="W51" s="45">
        <f t="shared" si="0"/>
        <v>61.17</v>
      </c>
    </row>
    <row r="52" spans="2:23" ht="26.25" customHeight="1" x14ac:dyDescent="0.2">
      <c r="B52" s="233" t="s">
        <v>74</v>
      </c>
      <c r="C52" s="234"/>
      <c r="D52" s="234"/>
      <c r="E52" s="109" t="s">
        <v>2476</v>
      </c>
      <c r="F52" s="109"/>
      <c r="G52" s="109"/>
      <c r="H52" s="47"/>
      <c r="I52" s="47"/>
      <c r="J52" s="47"/>
      <c r="K52" s="47"/>
      <c r="L52" s="47"/>
      <c r="M52" s="47"/>
      <c r="N52" s="47"/>
      <c r="O52" s="47"/>
      <c r="P52" s="48"/>
      <c r="Q52" s="48"/>
      <c r="R52" s="49">
        <v>5.4255580037999997E-2</v>
      </c>
      <c r="S52" s="50">
        <v>5.4255580037999997E-2</v>
      </c>
      <c r="T52" s="51">
        <f t="shared" ref="T52" si="25">+IF(ISERR(S52/R52*100),"N/A",ROUND(S52/R52*100,2))</f>
        <v>100</v>
      </c>
      <c r="U52" s="50">
        <v>5.4255580037999997E-2</v>
      </c>
      <c r="V52" s="51">
        <f t="shared" ref="V52" si="26">+IF(ISERR(U52/S52*100),"N/A",ROUND(U52/S52*100,2))</f>
        <v>100</v>
      </c>
      <c r="W52" s="52">
        <f t="shared" si="0"/>
        <v>100</v>
      </c>
    </row>
    <row r="53" spans="2:23" ht="23.25" customHeight="1" thickBot="1" x14ac:dyDescent="0.25">
      <c r="B53" s="231" t="s">
        <v>70</v>
      </c>
      <c r="C53" s="232"/>
      <c r="D53" s="232"/>
      <c r="E53" s="108" t="s">
        <v>2464</v>
      </c>
      <c r="F53" s="108"/>
      <c r="G53" s="108"/>
      <c r="H53" s="41"/>
      <c r="I53" s="41"/>
      <c r="J53" s="41"/>
      <c r="K53" s="41"/>
      <c r="L53" s="41"/>
      <c r="M53" s="41"/>
      <c r="N53" s="41"/>
      <c r="O53" s="41"/>
      <c r="P53" s="42"/>
      <c r="Q53" s="42"/>
      <c r="R53" s="43">
        <v>0.20575171699665001</v>
      </c>
      <c r="S53" s="44" t="s">
        <v>11</v>
      </c>
      <c r="T53" s="42"/>
      <c r="U53" s="44">
        <v>0.11584717422299999</v>
      </c>
      <c r="V53" s="42"/>
      <c r="W53" s="45">
        <f t="shared" si="0"/>
        <v>56.3</v>
      </c>
    </row>
    <row r="54" spans="2:23" ht="26.25" customHeight="1" x14ac:dyDescent="0.2">
      <c r="B54" s="233" t="s">
        <v>74</v>
      </c>
      <c r="C54" s="234"/>
      <c r="D54" s="234"/>
      <c r="E54" s="109" t="s">
        <v>2464</v>
      </c>
      <c r="F54" s="109"/>
      <c r="G54" s="109"/>
      <c r="H54" s="47"/>
      <c r="I54" s="47"/>
      <c r="J54" s="47"/>
      <c r="K54" s="47"/>
      <c r="L54" s="47"/>
      <c r="M54" s="47"/>
      <c r="N54" s="47"/>
      <c r="O54" s="47"/>
      <c r="P54" s="48"/>
      <c r="Q54" s="48"/>
      <c r="R54" s="49">
        <v>0.11584717422299999</v>
      </c>
      <c r="S54" s="50">
        <v>0.11584717422299999</v>
      </c>
      <c r="T54" s="51">
        <f t="shared" ref="T54" si="27">+IF(ISERR(S54/R54*100),"N/A",ROUND(S54/R54*100,2))</f>
        <v>100</v>
      </c>
      <c r="U54" s="50">
        <v>0.11584717422299999</v>
      </c>
      <c r="V54" s="51">
        <f t="shared" ref="V54" si="28">+IF(ISERR(U54/S54*100),"N/A",ROUND(U54/S54*100,2))</f>
        <v>100</v>
      </c>
      <c r="W54" s="52">
        <f t="shared" si="0"/>
        <v>100</v>
      </c>
    </row>
    <row r="55" spans="2:23" ht="23.25" customHeight="1" thickBot="1" x14ac:dyDescent="0.25">
      <c r="B55" s="231" t="s">
        <v>70</v>
      </c>
      <c r="C55" s="232"/>
      <c r="D55" s="232"/>
      <c r="E55" s="108" t="s">
        <v>2477</v>
      </c>
      <c r="F55" s="108"/>
      <c r="G55" s="108"/>
      <c r="H55" s="41"/>
      <c r="I55" s="41"/>
      <c r="J55" s="41"/>
      <c r="K55" s="41"/>
      <c r="L55" s="41"/>
      <c r="M55" s="41"/>
      <c r="N55" s="41"/>
      <c r="O55" s="41"/>
      <c r="P55" s="42"/>
      <c r="Q55" s="42"/>
      <c r="R55" s="43">
        <v>0.110418036977325</v>
      </c>
      <c r="S55" s="44" t="s">
        <v>11</v>
      </c>
      <c r="T55" s="42"/>
      <c r="U55" s="44">
        <v>5.2640624672303252E-2</v>
      </c>
      <c r="V55" s="42"/>
      <c r="W55" s="45">
        <f t="shared" si="0"/>
        <v>47.67</v>
      </c>
    </row>
    <row r="56" spans="2:23" ht="26.25" customHeight="1" x14ac:dyDescent="0.2">
      <c r="B56" s="233" t="s">
        <v>74</v>
      </c>
      <c r="C56" s="234"/>
      <c r="D56" s="234"/>
      <c r="E56" s="109" t="s">
        <v>2477</v>
      </c>
      <c r="F56" s="109"/>
      <c r="G56" s="109"/>
      <c r="H56" s="47"/>
      <c r="I56" s="47"/>
      <c r="J56" s="47"/>
      <c r="K56" s="47"/>
      <c r="L56" s="47"/>
      <c r="M56" s="47"/>
      <c r="N56" s="47"/>
      <c r="O56" s="47"/>
      <c r="P56" s="48"/>
      <c r="Q56" s="48"/>
      <c r="R56" s="49">
        <v>5.2640624672303252E-2</v>
      </c>
      <c r="S56" s="50">
        <v>5.2640624672303252E-2</v>
      </c>
      <c r="T56" s="51">
        <f t="shared" ref="T56" si="29">+IF(ISERR(S56/R56*100),"N/A",ROUND(S56/R56*100,2))</f>
        <v>100</v>
      </c>
      <c r="U56" s="50">
        <v>5.2640624672303252E-2</v>
      </c>
      <c r="V56" s="51">
        <f t="shared" ref="V56" si="30">+IF(ISERR(U56/S56*100),"N/A",ROUND(U56/S56*100,2))</f>
        <v>100</v>
      </c>
      <c r="W56" s="52">
        <f t="shared" si="0"/>
        <v>100</v>
      </c>
    </row>
    <row r="57" spans="2:23" ht="23.25" customHeight="1" thickBot="1" x14ac:dyDescent="0.25">
      <c r="B57" s="231" t="s">
        <v>70</v>
      </c>
      <c r="C57" s="232"/>
      <c r="D57" s="232"/>
      <c r="E57" s="108" t="s">
        <v>2478</v>
      </c>
      <c r="F57" s="108"/>
      <c r="G57" s="108"/>
      <c r="H57" s="41"/>
      <c r="I57" s="41"/>
      <c r="J57" s="41"/>
      <c r="K57" s="41"/>
      <c r="L57" s="41"/>
      <c r="M57" s="41"/>
      <c r="N57" s="41"/>
      <c r="O57" s="41"/>
      <c r="P57" s="42"/>
      <c r="Q57" s="42"/>
      <c r="R57" s="43">
        <v>2.8962223064775E-2</v>
      </c>
      <c r="S57" s="44" t="s">
        <v>11</v>
      </c>
      <c r="T57" s="42"/>
      <c r="U57" s="44">
        <v>4.5338972679E-2</v>
      </c>
      <c r="V57" s="42"/>
      <c r="W57" s="45">
        <f t="shared" si="0"/>
        <v>156.55000000000001</v>
      </c>
    </row>
    <row r="58" spans="2:23" ht="26.25" customHeight="1" x14ac:dyDescent="0.2">
      <c r="B58" s="233" t="s">
        <v>74</v>
      </c>
      <c r="C58" s="234"/>
      <c r="D58" s="234"/>
      <c r="E58" s="109" t="s">
        <v>2478</v>
      </c>
      <c r="F58" s="109"/>
      <c r="G58" s="109"/>
      <c r="H58" s="47"/>
      <c r="I58" s="47"/>
      <c r="J58" s="47"/>
      <c r="K58" s="47"/>
      <c r="L58" s="47"/>
      <c r="M58" s="47"/>
      <c r="N58" s="47"/>
      <c r="O58" s="47"/>
      <c r="P58" s="48"/>
      <c r="Q58" s="48"/>
      <c r="R58" s="49">
        <v>4.5338972679E-2</v>
      </c>
      <c r="S58" s="50">
        <v>4.5338972679E-2</v>
      </c>
      <c r="T58" s="51">
        <f t="shared" ref="T58" si="31">+IF(ISERR(S58/R58*100),"N/A",ROUND(S58/R58*100,2))</f>
        <v>100</v>
      </c>
      <c r="U58" s="50">
        <v>4.5338972679E-2</v>
      </c>
      <c r="V58" s="51">
        <f t="shared" ref="V58" si="32">+IF(ISERR(U58/S58*100),"N/A",ROUND(U58/S58*100,2))</f>
        <v>100</v>
      </c>
      <c r="W58" s="52">
        <f t="shared" si="0"/>
        <v>100</v>
      </c>
    </row>
    <row r="59" spans="2:23" ht="23.25" customHeight="1" thickBot="1" x14ac:dyDescent="0.25">
      <c r="B59" s="231" t="s">
        <v>70</v>
      </c>
      <c r="C59" s="232"/>
      <c r="D59" s="232"/>
      <c r="E59" s="108" t="s">
        <v>302</v>
      </c>
      <c r="F59" s="108"/>
      <c r="G59" s="108"/>
      <c r="H59" s="41"/>
      <c r="I59" s="41"/>
      <c r="J59" s="41"/>
      <c r="K59" s="41"/>
      <c r="L59" s="41"/>
      <c r="M59" s="41"/>
      <c r="N59" s="41"/>
      <c r="O59" s="41"/>
      <c r="P59" s="42"/>
      <c r="Q59" s="42"/>
      <c r="R59" s="43">
        <v>4.7666768424825E-2</v>
      </c>
      <c r="S59" s="44" t="s">
        <v>11</v>
      </c>
      <c r="T59" s="42"/>
      <c r="U59" s="44">
        <v>0.24972178428171149</v>
      </c>
      <c r="V59" s="42"/>
      <c r="W59" s="45">
        <f t="shared" si="0"/>
        <v>523.89</v>
      </c>
    </row>
    <row r="60" spans="2:23" ht="26.25" customHeight="1" x14ac:dyDescent="0.2">
      <c r="B60" s="233" t="s">
        <v>74</v>
      </c>
      <c r="C60" s="234"/>
      <c r="D60" s="234"/>
      <c r="E60" s="109" t="s">
        <v>302</v>
      </c>
      <c r="F60" s="109"/>
      <c r="G60" s="109"/>
      <c r="H60" s="47"/>
      <c r="I60" s="47"/>
      <c r="J60" s="47"/>
      <c r="K60" s="47"/>
      <c r="L60" s="47"/>
      <c r="M60" s="47"/>
      <c r="N60" s="47"/>
      <c r="O60" s="47"/>
      <c r="P60" s="48"/>
      <c r="Q60" s="48"/>
      <c r="R60" s="49">
        <v>0.24972178428171149</v>
      </c>
      <c r="S60" s="50">
        <v>0.24972178428171149</v>
      </c>
      <c r="T60" s="51">
        <f t="shared" ref="T60" si="33">+IF(ISERR(S60/R60*100),"N/A",ROUND(S60/R60*100,2))</f>
        <v>100</v>
      </c>
      <c r="U60" s="50">
        <v>0.24972178428171149</v>
      </c>
      <c r="V60" s="51">
        <f t="shared" ref="V60" si="34">+IF(ISERR(U60/S60*100),"N/A",ROUND(U60/S60*100,2))</f>
        <v>100</v>
      </c>
      <c r="W60" s="52">
        <f t="shared" si="0"/>
        <v>100</v>
      </c>
    </row>
    <row r="61" spans="2:23" ht="23.25" customHeight="1" thickBot="1" x14ac:dyDescent="0.25">
      <c r="B61" s="231" t="s">
        <v>70</v>
      </c>
      <c r="C61" s="232"/>
      <c r="D61" s="232"/>
      <c r="E61" s="108" t="s">
        <v>299</v>
      </c>
      <c r="F61" s="108"/>
      <c r="G61" s="108"/>
      <c r="H61" s="41"/>
      <c r="I61" s="41"/>
      <c r="J61" s="41"/>
      <c r="K61" s="41"/>
      <c r="L61" s="41"/>
      <c r="M61" s="41"/>
      <c r="N61" s="41"/>
      <c r="O61" s="41"/>
      <c r="P61" s="42"/>
      <c r="Q61" s="42"/>
      <c r="R61" s="43">
        <v>1.2067485566400001E-2</v>
      </c>
      <c r="S61" s="44" t="s">
        <v>11</v>
      </c>
      <c r="T61" s="42"/>
      <c r="U61" s="44">
        <v>7.0758175796549999E-2</v>
      </c>
      <c r="V61" s="42"/>
      <c r="W61" s="45">
        <f t="shared" si="0"/>
        <v>586.35</v>
      </c>
    </row>
    <row r="62" spans="2:23" ht="26.25" customHeight="1" x14ac:dyDescent="0.2">
      <c r="B62" s="233" t="s">
        <v>74</v>
      </c>
      <c r="C62" s="234"/>
      <c r="D62" s="234"/>
      <c r="E62" s="109" t="s">
        <v>299</v>
      </c>
      <c r="F62" s="109"/>
      <c r="G62" s="109"/>
      <c r="H62" s="47"/>
      <c r="I62" s="47"/>
      <c r="J62" s="47"/>
      <c r="K62" s="47"/>
      <c r="L62" s="47"/>
      <c r="M62" s="47"/>
      <c r="N62" s="47"/>
      <c r="O62" s="47"/>
      <c r="P62" s="48"/>
      <c r="Q62" s="48"/>
      <c r="R62" s="49">
        <v>7.0758175796549999E-2</v>
      </c>
      <c r="S62" s="50">
        <v>7.0758175796549999E-2</v>
      </c>
      <c r="T62" s="51">
        <f t="shared" ref="T62" si="35">+IF(ISERR(S62/R62*100),"N/A",ROUND(S62/R62*100,2))</f>
        <v>100</v>
      </c>
      <c r="U62" s="50">
        <v>7.0758175796549999E-2</v>
      </c>
      <c r="V62" s="51">
        <f t="shared" ref="V62" si="36">+IF(ISERR(U62/S62*100),"N/A",ROUND(U62/S62*100,2))</f>
        <v>100</v>
      </c>
      <c r="W62" s="52">
        <f t="shared" si="0"/>
        <v>100</v>
      </c>
    </row>
    <row r="63" spans="2:23" ht="23.25" customHeight="1" thickBot="1" x14ac:dyDescent="0.25">
      <c r="B63" s="231" t="s">
        <v>70</v>
      </c>
      <c r="C63" s="232"/>
      <c r="D63" s="232"/>
      <c r="E63" s="108" t="s">
        <v>2465</v>
      </c>
      <c r="F63" s="108"/>
      <c r="G63" s="108"/>
      <c r="H63" s="41"/>
      <c r="I63" s="41"/>
      <c r="J63" s="41"/>
      <c r="K63" s="41"/>
      <c r="L63" s="41"/>
      <c r="M63" s="41"/>
      <c r="N63" s="41"/>
      <c r="O63" s="41"/>
      <c r="P63" s="42"/>
      <c r="Q63" s="42"/>
      <c r="R63" s="43">
        <v>0.13213959689864999</v>
      </c>
      <c r="S63" s="44" t="s">
        <v>11</v>
      </c>
      <c r="T63" s="42"/>
      <c r="U63" s="44">
        <v>8.6162106081207751E-2</v>
      </c>
      <c r="V63" s="42"/>
      <c r="W63" s="45">
        <f t="shared" si="0"/>
        <v>65.209999999999994</v>
      </c>
    </row>
    <row r="64" spans="2:23" ht="26.25" customHeight="1" x14ac:dyDescent="0.2">
      <c r="B64" s="233" t="s">
        <v>74</v>
      </c>
      <c r="C64" s="234"/>
      <c r="D64" s="234"/>
      <c r="E64" s="109" t="s">
        <v>2465</v>
      </c>
      <c r="F64" s="109"/>
      <c r="G64" s="109"/>
      <c r="H64" s="47"/>
      <c r="I64" s="47"/>
      <c r="J64" s="47"/>
      <c r="K64" s="47"/>
      <c r="L64" s="47"/>
      <c r="M64" s="47"/>
      <c r="N64" s="47"/>
      <c r="O64" s="47"/>
      <c r="P64" s="48"/>
      <c r="Q64" s="48"/>
      <c r="R64" s="49">
        <v>8.6162106081207751E-2</v>
      </c>
      <c r="S64" s="50">
        <v>8.6162106081207751E-2</v>
      </c>
      <c r="T64" s="51">
        <f t="shared" ref="T64" si="37">+IF(ISERR(S64/R64*100),"N/A",ROUND(S64/R64*100,2))</f>
        <v>100</v>
      </c>
      <c r="U64" s="50">
        <v>8.6162106081207751E-2</v>
      </c>
      <c r="V64" s="51">
        <f t="shared" ref="V64" si="38">+IF(ISERR(U64/S64*100),"N/A",ROUND(U64/S64*100,2))</f>
        <v>100</v>
      </c>
      <c r="W64" s="52">
        <f t="shared" si="0"/>
        <v>100</v>
      </c>
    </row>
    <row r="65" spans="2:23" ht="23.25" customHeight="1" thickBot="1" x14ac:dyDescent="0.25">
      <c r="B65" s="231" t="s">
        <v>70</v>
      </c>
      <c r="C65" s="232"/>
      <c r="D65" s="232"/>
      <c r="E65" s="108" t="s">
        <v>2479</v>
      </c>
      <c r="F65" s="108"/>
      <c r="G65" s="108"/>
      <c r="H65" s="41"/>
      <c r="I65" s="41"/>
      <c r="J65" s="41"/>
      <c r="K65" s="41"/>
      <c r="L65" s="41"/>
      <c r="M65" s="41"/>
      <c r="N65" s="41"/>
      <c r="O65" s="41"/>
      <c r="P65" s="42"/>
      <c r="Q65" s="42"/>
      <c r="R65" s="43">
        <v>0.153861156819975</v>
      </c>
      <c r="S65" s="44" t="s">
        <v>11</v>
      </c>
      <c r="T65" s="42"/>
      <c r="U65" s="44">
        <v>0.11309831646299999</v>
      </c>
      <c r="V65" s="42"/>
      <c r="W65" s="45">
        <f t="shared" si="0"/>
        <v>73.510000000000005</v>
      </c>
    </row>
    <row r="66" spans="2:23" ht="26.25" customHeight="1" x14ac:dyDescent="0.2">
      <c r="B66" s="233" t="s">
        <v>74</v>
      </c>
      <c r="C66" s="234"/>
      <c r="D66" s="234"/>
      <c r="E66" s="109" t="s">
        <v>2479</v>
      </c>
      <c r="F66" s="109"/>
      <c r="G66" s="109"/>
      <c r="H66" s="47"/>
      <c r="I66" s="47"/>
      <c r="J66" s="47"/>
      <c r="K66" s="47"/>
      <c r="L66" s="47"/>
      <c r="M66" s="47"/>
      <c r="N66" s="47"/>
      <c r="O66" s="47"/>
      <c r="P66" s="48"/>
      <c r="Q66" s="48"/>
      <c r="R66" s="49">
        <v>0.11309831646299999</v>
      </c>
      <c r="S66" s="50">
        <v>0.11309831646299999</v>
      </c>
      <c r="T66" s="51">
        <f t="shared" ref="T66" si="39">+IF(ISERR(S66/R66*100),"N/A",ROUND(S66/R66*100,2))</f>
        <v>100</v>
      </c>
      <c r="U66" s="50">
        <v>0.11309831646299999</v>
      </c>
      <c r="V66" s="51">
        <f t="shared" ref="V66" si="40">+IF(ISERR(U66/S66*100),"N/A",ROUND(U66/S66*100,2))</f>
        <v>100</v>
      </c>
      <c r="W66" s="52">
        <f t="shared" si="0"/>
        <v>100</v>
      </c>
    </row>
    <row r="67" spans="2:23" ht="23.25" customHeight="1" thickBot="1" x14ac:dyDescent="0.25">
      <c r="B67" s="231" t="s">
        <v>70</v>
      </c>
      <c r="C67" s="232"/>
      <c r="D67" s="232"/>
      <c r="E67" s="108" t="s">
        <v>2480</v>
      </c>
      <c r="F67" s="108"/>
      <c r="G67" s="108"/>
      <c r="H67" s="41"/>
      <c r="I67" s="41"/>
      <c r="J67" s="41"/>
      <c r="K67" s="41"/>
      <c r="L67" s="41"/>
      <c r="M67" s="41"/>
      <c r="N67" s="41"/>
      <c r="O67" s="41"/>
      <c r="P67" s="42"/>
      <c r="Q67" s="42"/>
      <c r="R67" s="43">
        <v>5.3700654377699997E-2</v>
      </c>
      <c r="S67" s="44" t="s">
        <v>11</v>
      </c>
      <c r="T67" s="42"/>
      <c r="U67" s="44">
        <v>5.8529126115305995E-2</v>
      </c>
      <c r="V67" s="42"/>
      <c r="W67" s="45">
        <f t="shared" si="0"/>
        <v>108.99</v>
      </c>
    </row>
    <row r="68" spans="2:23" ht="26.25" customHeight="1" x14ac:dyDescent="0.2">
      <c r="B68" s="233" t="s">
        <v>74</v>
      </c>
      <c r="C68" s="234"/>
      <c r="D68" s="234"/>
      <c r="E68" s="109" t="s">
        <v>2480</v>
      </c>
      <c r="F68" s="109"/>
      <c r="G68" s="109"/>
      <c r="H68" s="47"/>
      <c r="I68" s="47"/>
      <c r="J68" s="47"/>
      <c r="K68" s="47"/>
      <c r="L68" s="47"/>
      <c r="M68" s="47"/>
      <c r="N68" s="47"/>
      <c r="O68" s="47"/>
      <c r="P68" s="48"/>
      <c r="Q68" s="48"/>
      <c r="R68" s="49">
        <v>5.8529126115305995E-2</v>
      </c>
      <c r="S68" s="50">
        <v>5.8529126115305995E-2</v>
      </c>
      <c r="T68" s="51">
        <f t="shared" ref="T68" si="41">+IF(ISERR(S68/R68*100),"N/A",ROUND(S68/R68*100,2))</f>
        <v>100</v>
      </c>
      <c r="U68" s="50">
        <v>5.8529126115305995E-2</v>
      </c>
      <c r="V68" s="51">
        <f t="shared" ref="V68" si="42">+IF(ISERR(U68/S68*100),"N/A",ROUND(U68/S68*100,2))</f>
        <v>100</v>
      </c>
      <c r="W68" s="52">
        <f t="shared" si="0"/>
        <v>100</v>
      </c>
    </row>
    <row r="69" spans="2:23" ht="23.25" customHeight="1" thickBot="1" x14ac:dyDescent="0.25">
      <c r="B69" s="231" t="s">
        <v>70</v>
      </c>
      <c r="C69" s="232"/>
      <c r="D69" s="232"/>
      <c r="E69" s="108" t="s">
        <v>2481</v>
      </c>
      <c r="F69" s="108"/>
      <c r="G69" s="108"/>
      <c r="H69" s="41"/>
      <c r="I69" s="41"/>
      <c r="J69" s="41"/>
      <c r="K69" s="41"/>
      <c r="L69" s="41"/>
      <c r="M69" s="41"/>
      <c r="N69" s="41"/>
      <c r="O69" s="41"/>
      <c r="P69" s="42"/>
      <c r="Q69" s="42"/>
      <c r="R69" s="43">
        <v>1.1464025386274999E-2</v>
      </c>
      <c r="S69" s="44" t="s">
        <v>11</v>
      </c>
      <c r="T69" s="42"/>
      <c r="U69" s="44">
        <v>1.9422398110499998E-2</v>
      </c>
      <c r="V69" s="42"/>
      <c r="W69" s="45">
        <f t="shared" si="0"/>
        <v>169.42</v>
      </c>
    </row>
    <row r="70" spans="2:23" ht="26.25" customHeight="1" x14ac:dyDescent="0.2">
      <c r="B70" s="233" t="s">
        <v>74</v>
      </c>
      <c r="C70" s="234"/>
      <c r="D70" s="234"/>
      <c r="E70" s="109" t="s">
        <v>2481</v>
      </c>
      <c r="F70" s="109"/>
      <c r="G70" s="109"/>
      <c r="H70" s="47"/>
      <c r="I70" s="47"/>
      <c r="J70" s="47"/>
      <c r="K70" s="47"/>
      <c r="L70" s="47"/>
      <c r="M70" s="47"/>
      <c r="N70" s="47"/>
      <c r="O70" s="47"/>
      <c r="P70" s="48"/>
      <c r="Q70" s="48"/>
      <c r="R70" s="49">
        <v>1.9422398110499998E-2</v>
      </c>
      <c r="S70" s="50">
        <v>1.9422398110499998E-2</v>
      </c>
      <c r="T70" s="51">
        <f t="shared" ref="T70" si="43">+IF(ISERR(S70/R70*100),"N/A",ROUND(S70/R70*100,2))</f>
        <v>100</v>
      </c>
      <c r="U70" s="50">
        <v>1.9422398110499998E-2</v>
      </c>
      <c r="V70" s="51">
        <f t="shared" ref="V70" si="44">+IF(ISERR(U70/S70*100),"N/A",ROUND(U70/S70*100,2))</f>
        <v>100</v>
      </c>
      <c r="W70" s="52">
        <f t="shared" si="0"/>
        <v>100</v>
      </c>
    </row>
    <row r="71" spans="2:23" ht="23.25" customHeight="1" thickBot="1" x14ac:dyDescent="0.25">
      <c r="B71" s="231" t="s">
        <v>70</v>
      </c>
      <c r="C71" s="232"/>
      <c r="D71" s="232"/>
      <c r="E71" s="108" t="s">
        <v>2482</v>
      </c>
      <c r="F71" s="108"/>
      <c r="G71" s="108"/>
      <c r="H71" s="41"/>
      <c r="I71" s="41"/>
      <c r="J71" s="41"/>
      <c r="K71" s="41"/>
      <c r="L71" s="41"/>
      <c r="M71" s="41"/>
      <c r="N71" s="41"/>
      <c r="O71" s="41"/>
      <c r="P71" s="42"/>
      <c r="Q71" s="42"/>
      <c r="R71" s="43">
        <v>6.4561362753525003E-2</v>
      </c>
      <c r="S71" s="44" t="s">
        <v>11</v>
      </c>
      <c r="T71" s="42"/>
      <c r="U71" s="44">
        <v>2.434033228292325E-2</v>
      </c>
      <c r="V71" s="42"/>
      <c r="W71" s="45">
        <f t="shared" si="0"/>
        <v>37.700000000000003</v>
      </c>
    </row>
    <row r="72" spans="2:23" ht="26.25" customHeight="1" x14ac:dyDescent="0.2">
      <c r="B72" s="233" t="s">
        <v>74</v>
      </c>
      <c r="C72" s="234"/>
      <c r="D72" s="234"/>
      <c r="E72" s="109" t="s">
        <v>2482</v>
      </c>
      <c r="F72" s="109"/>
      <c r="G72" s="109"/>
      <c r="H72" s="47"/>
      <c r="I72" s="47"/>
      <c r="J72" s="47"/>
      <c r="K72" s="47"/>
      <c r="L72" s="47"/>
      <c r="M72" s="47"/>
      <c r="N72" s="47"/>
      <c r="O72" s="47"/>
      <c r="P72" s="48"/>
      <c r="Q72" s="48"/>
      <c r="R72" s="49">
        <v>2.434033228292325E-2</v>
      </c>
      <c r="S72" s="50">
        <v>2.434033228292325E-2</v>
      </c>
      <c r="T72" s="51">
        <f t="shared" ref="T72" si="45">+IF(ISERR(S72/R72*100),"N/A",ROUND(S72/R72*100,2))</f>
        <v>100</v>
      </c>
      <c r="U72" s="50">
        <v>2.434033228292325E-2</v>
      </c>
      <c r="V72" s="51">
        <f t="shared" ref="V72" si="46">+IF(ISERR(U72/S72*100),"N/A",ROUND(U72/S72*100,2))</f>
        <v>100</v>
      </c>
      <c r="W72" s="52">
        <f t="shared" si="0"/>
        <v>100</v>
      </c>
    </row>
    <row r="73" spans="2:23" ht="23.25" customHeight="1" thickBot="1" x14ac:dyDescent="0.25">
      <c r="B73" s="231" t="s">
        <v>70</v>
      </c>
      <c r="C73" s="232"/>
      <c r="D73" s="232"/>
      <c r="E73" s="108" t="s">
        <v>2483</v>
      </c>
      <c r="F73" s="108"/>
      <c r="G73" s="108"/>
      <c r="H73" s="41"/>
      <c r="I73" s="41"/>
      <c r="J73" s="41"/>
      <c r="K73" s="41"/>
      <c r="L73" s="41"/>
      <c r="M73" s="41"/>
      <c r="N73" s="41"/>
      <c r="O73" s="41"/>
      <c r="P73" s="42"/>
      <c r="Q73" s="42"/>
      <c r="R73" s="43">
        <v>0.14420722563472502</v>
      </c>
      <c r="S73" s="44" t="s">
        <v>11</v>
      </c>
      <c r="T73" s="42"/>
      <c r="U73" s="44">
        <v>4.7453046165681752E-2</v>
      </c>
      <c r="V73" s="42"/>
      <c r="W73" s="45">
        <f t="shared" si="0"/>
        <v>32.909999999999997</v>
      </c>
    </row>
    <row r="74" spans="2:23" ht="26.25" customHeight="1" x14ac:dyDescent="0.2">
      <c r="B74" s="233" t="s">
        <v>74</v>
      </c>
      <c r="C74" s="234"/>
      <c r="D74" s="234"/>
      <c r="E74" s="109" t="s">
        <v>2483</v>
      </c>
      <c r="F74" s="109"/>
      <c r="G74" s="109"/>
      <c r="H74" s="47"/>
      <c r="I74" s="47"/>
      <c r="J74" s="47"/>
      <c r="K74" s="47"/>
      <c r="L74" s="47"/>
      <c r="M74" s="47"/>
      <c r="N74" s="47"/>
      <c r="O74" s="47"/>
      <c r="P74" s="48"/>
      <c r="Q74" s="48"/>
      <c r="R74" s="49">
        <v>4.7453046165681752E-2</v>
      </c>
      <c r="S74" s="50">
        <v>4.7453046165681752E-2</v>
      </c>
      <c r="T74" s="51">
        <f t="shared" ref="T74" si="47">+IF(ISERR(S74/R74*100),"N/A",ROUND(S74/R74*100,2))</f>
        <v>100</v>
      </c>
      <c r="U74" s="50">
        <v>4.7453046165681752E-2</v>
      </c>
      <c r="V74" s="51">
        <f t="shared" ref="V74" si="48">+IF(ISERR(U74/S74*100),"N/A",ROUND(U74/S74*100,2))</f>
        <v>100</v>
      </c>
      <c r="W74" s="52">
        <f t="shared" si="0"/>
        <v>100</v>
      </c>
    </row>
    <row r="75" spans="2:23" ht="23.25" customHeight="1" thickBot="1" x14ac:dyDescent="0.25">
      <c r="B75" s="231" t="s">
        <v>70</v>
      </c>
      <c r="C75" s="232"/>
      <c r="D75" s="232"/>
      <c r="E75" s="108" t="s">
        <v>2466</v>
      </c>
      <c r="F75" s="108"/>
      <c r="G75" s="108"/>
      <c r="H75" s="41"/>
      <c r="I75" s="41"/>
      <c r="J75" s="41"/>
      <c r="K75" s="41"/>
      <c r="L75" s="41"/>
      <c r="M75" s="41"/>
      <c r="N75" s="41"/>
      <c r="O75" s="41"/>
      <c r="P75" s="42"/>
      <c r="Q75" s="42"/>
      <c r="R75" s="43">
        <v>7.240519973774999E-2</v>
      </c>
      <c r="S75" s="44" t="s">
        <v>11</v>
      </c>
      <c r="T75" s="42"/>
      <c r="U75" s="44">
        <v>1.07368637435565E-2</v>
      </c>
      <c r="V75" s="42"/>
      <c r="W75" s="45">
        <f t="shared" si="0"/>
        <v>14.83</v>
      </c>
    </row>
    <row r="76" spans="2:23" ht="26.25" customHeight="1" x14ac:dyDescent="0.2">
      <c r="B76" s="233" t="s">
        <v>74</v>
      </c>
      <c r="C76" s="234"/>
      <c r="D76" s="234"/>
      <c r="E76" s="109" t="s">
        <v>2466</v>
      </c>
      <c r="F76" s="109"/>
      <c r="G76" s="109"/>
      <c r="H76" s="47"/>
      <c r="I76" s="47"/>
      <c r="J76" s="47"/>
      <c r="K76" s="47"/>
      <c r="L76" s="47"/>
      <c r="M76" s="47"/>
      <c r="N76" s="47"/>
      <c r="O76" s="47"/>
      <c r="P76" s="48"/>
      <c r="Q76" s="48"/>
      <c r="R76" s="49">
        <v>1.07368637435565E-2</v>
      </c>
      <c r="S76" s="50">
        <v>1.07368637435565E-2</v>
      </c>
      <c r="T76" s="51">
        <f t="shared" ref="T76" si="49">+IF(ISERR(S76/R76*100),"N/A",ROUND(S76/R76*100,2))</f>
        <v>100</v>
      </c>
      <c r="U76" s="50">
        <v>1.07368637435565E-2</v>
      </c>
      <c r="V76" s="51">
        <f t="shared" ref="V76" si="50">+IF(ISERR(U76/S76*100),"N/A",ROUND(U76/S76*100,2))</f>
        <v>100</v>
      </c>
      <c r="W76" s="52">
        <f t="shared" si="0"/>
        <v>100</v>
      </c>
    </row>
    <row r="77" spans="2:23" ht="23.25" customHeight="1" thickBot="1" x14ac:dyDescent="0.25">
      <c r="B77" s="231" t="s">
        <v>70</v>
      </c>
      <c r="C77" s="232"/>
      <c r="D77" s="232"/>
      <c r="E77" s="108" t="s">
        <v>2484</v>
      </c>
      <c r="F77" s="108"/>
      <c r="G77" s="108"/>
      <c r="H77" s="41"/>
      <c r="I77" s="41"/>
      <c r="J77" s="41"/>
      <c r="K77" s="41"/>
      <c r="L77" s="41"/>
      <c r="M77" s="41"/>
      <c r="N77" s="41"/>
      <c r="O77" s="41"/>
      <c r="P77" s="42"/>
      <c r="Q77" s="42"/>
      <c r="R77" s="43">
        <v>8.3869368293699995E-2</v>
      </c>
      <c r="S77" s="44" t="s">
        <v>11</v>
      </c>
      <c r="T77" s="42"/>
      <c r="U77" s="44">
        <v>6.725159396330925E-2</v>
      </c>
      <c r="V77" s="42"/>
      <c r="W77" s="45">
        <f t="shared" si="0"/>
        <v>80.19</v>
      </c>
    </row>
    <row r="78" spans="2:23" ht="26.25" customHeight="1" x14ac:dyDescent="0.2">
      <c r="B78" s="233" t="s">
        <v>74</v>
      </c>
      <c r="C78" s="234"/>
      <c r="D78" s="234"/>
      <c r="E78" s="109" t="s">
        <v>2484</v>
      </c>
      <c r="F78" s="109"/>
      <c r="G78" s="109"/>
      <c r="H78" s="47"/>
      <c r="I78" s="47"/>
      <c r="J78" s="47"/>
      <c r="K78" s="47"/>
      <c r="L78" s="47"/>
      <c r="M78" s="47"/>
      <c r="N78" s="47"/>
      <c r="O78" s="47"/>
      <c r="P78" s="48"/>
      <c r="Q78" s="48"/>
      <c r="R78" s="49">
        <v>6.725159396330925E-2</v>
      </c>
      <c r="S78" s="50">
        <v>6.725159396330925E-2</v>
      </c>
      <c r="T78" s="51">
        <f t="shared" ref="T78" si="51">+IF(ISERR(S78/R78*100),"N/A",ROUND(S78/R78*100,2))</f>
        <v>100</v>
      </c>
      <c r="U78" s="50">
        <v>6.725159396330925E-2</v>
      </c>
      <c r="V78" s="51">
        <f t="shared" ref="V78" si="52">+IF(ISERR(U78/S78*100),"N/A",ROUND(U78/S78*100,2))</f>
        <v>100</v>
      </c>
      <c r="W78" s="52">
        <f t="shared" si="0"/>
        <v>100</v>
      </c>
    </row>
    <row r="79" spans="2:23" ht="23.25" customHeight="1" thickBot="1" x14ac:dyDescent="0.25">
      <c r="B79" s="231" t="s">
        <v>70</v>
      </c>
      <c r="C79" s="232"/>
      <c r="D79" s="232"/>
      <c r="E79" s="108" t="s">
        <v>2485</v>
      </c>
      <c r="F79" s="108"/>
      <c r="G79" s="108"/>
      <c r="H79" s="41"/>
      <c r="I79" s="41"/>
      <c r="J79" s="41"/>
      <c r="K79" s="41"/>
      <c r="L79" s="41"/>
      <c r="M79" s="41"/>
      <c r="N79" s="41"/>
      <c r="O79" s="41"/>
      <c r="P79" s="42"/>
      <c r="Q79" s="42"/>
      <c r="R79" s="43">
        <v>1.7497911339150001E-2</v>
      </c>
      <c r="S79" s="44" t="s">
        <v>11</v>
      </c>
      <c r="T79" s="42"/>
      <c r="U79" s="44">
        <v>8.8935828118664999E-3</v>
      </c>
      <c r="V79" s="42"/>
      <c r="W79" s="45">
        <f t="shared" si="0"/>
        <v>50.83</v>
      </c>
    </row>
    <row r="80" spans="2:23" ht="26.25" customHeight="1" x14ac:dyDescent="0.2">
      <c r="B80" s="233" t="s">
        <v>74</v>
      </c>
      <c r="C80" s="234"/>
      <c r="D80" s="234"/>
      <c r="E80" s="109" t="s">
        <v>2485</v>
      </c>
      <c r="F80" s="109"/>
      <c r="G80" s="109"/>
      <c r="H80" s="47"/>
      <c r="I80" s="47"/>
      <c r="J80" s="47"/>
      <c r="K80" s="47"/>
      <c r="L80" s="47"/>
      <c r="M80" s="47"/>
      <c r="N80" s="47"/>
      <c r="O80" s="47"/>
      <c r="P80" s="48"/>
      <c r="Q80" s="48"/>
      <c r="R80" s="49">
        <v>3.4276701444529496E-2</v>
      </c>
      <c r="S80" s="50">
        <v>3.4276701444529496E-2</v>
      </c>
      <c r="T80" s="51">
        <f t="shared" ref="T80" si="53">+IF(ISERR(S80/R80*100),"N/A",ROUND(S80/R80*100,2))</f>
        <v>100</v>
      </c>
      <c r="U80" s="50">
        <v>8.8935828118664999E-3</v>
      </c>
      <c r="V80" s="51">
        <f t="shared" ref="V80" si="54">+IF(ISERR(U80/S80*100),"N/A",ROUND(U80/S80*100,2))</f>
        <v>25.95</v>
      </c>
      <c r="W80" s="52">
        <f t="shared" si="0"/>
        <v>25.95</v>
      </c>
    </row>
    <row r="81" spans="2:23" ht="23.25" customHeight="1" thickBot="1" x14ac:dyDescent="0.25">
      <c r="B81" s="231" t="s">
        <v>70</v>
      </c>
      <c r="C81" s="232"/>
      <c r="D81" s="232"/>
      <c r="E81" s="108" t="s">
        <v>2486</v>
      </c>
      <c r="F81" s="108"/>
      <c r="G81" s="108"/>
      <c r="H81" s="41"/>
      <c r="I81" s="41"/>
      <c r="J81" s="41"/>
      <c r="K81" s="41"/>
      <c r="L81" s="41"/>
      <c r="M81" s="41"/>
      <c r="N81" s="41"/>
      <c r="O81" s="41"/>
      <c r="P81" s="42"/>
      <c r="Q81" s="42"/>
      <c r="R81" s="43">
        <v>3.8012694069899995E-2</v>
      </c>
      <c r="S81" s="44" t="s">
        <v>11</v>
      </c>
      <c r="T81" s="42"/>
      <c r="U81" s="44">
        <v>3.46158646778175E-2</v>
      </c>
      <c r="V81" s="42"/>
      <c r="W81" s="45">
        <f t="shared" si="0"/>
        <v>91.06</v>
      </c>
    </row>
    <row r="82" spans="2:23" ht="26.25" customHeight="1" x14ac:dyDescent="0.2">
      <c r="B82" s="233" t="s">
        <v>74</v>
      </c>
      <c r="C82" s="234"/>
      <c r="D82" s="234"/>
      <c r="E82" s="109" t="s">
        <v>2486</v>
      </c>
      <c r="F82" s="109"/>
      <c r="G82" s="109"/>
      <c r="H82" s="47"/>
      <c r="I82" s="47"/>
      <c r="J82" s="47"/>
      <c r="K82" s="47"/>
      <c r="L82" s="47"/>
      <c r="M82" s="47"/>
      <c r="N82" s="47"/>
      <c r="O82" s="47"/>
      <c r="P82" s="48"/>
      <c r="Q82" s="48"/>
      <c r="R82" s="49">
        <v>3.46158646778175E-2</v>
      </c>
      <c r="S82" s="50">
        <v>3.46158646778175E-2</v>
      </c>
      <c r="T82" s="51">
        <f t="shared" ref="T82" si="55">+IF(ISERR(S82/R82*100),"N/A",ROUND(S82/R82*100,2))</f>
        <v>100</v>
      </c>
      <c r="U82" s="50">
        <v>3.46158646778175E-2</v>
      </c>
      <c r="V82" s="51">
        <f t="shared" ref="V82" si="56">+IF(ISERR(U82/S82*100),"N/A",ROUND(U82/S82*100,2))</f>
        <v>100</v>
      </c>
      <c r="W82" s="52">
        <f t="shared" si="0"/>
        <v>100</v>
      </c>
    </row>
    <row r="83" spans="2:23" ht="23.25" customHeight="1" thickBot="1" x14ac:dyDescent="0.25">
      <c r="B83" s="231" t="s">
        <v>70</v>
      </c>
      <c r="C83" s="232"/>
      <c r="D83" s="232"/>
      <c r="E83" s="108" t="s">
        <v>2467</v>
      </c>
      <c r="F83" s="108"/>
      <c r="G83" s="108"/>
      <c r="H83" s="41"/>
      <c r="I83" s="41"/>
      <c r="J83" s="41"/>
      <c r="K83" s="41"/>
      <c r="L83" s="41"/>
      <c r="M83" s="41"/>
      <c r="N83" s="41"/>
      <c r="O83" s="41"/>
      <c r="P83" s="42"/>
      <c r="Q83" s="42"/>
      <c r="R83" s="43">
        <v>0.19670081648249998</v>
      </c>
      <c r="S83" s="44" t="s">
        <v>11</v>
      </c>
      <c r="T83" s="42"/>
      <c r="U83" s="44">
        <v>7.3076665513500005E-2</v>
      </c>
      <c r="V83" s="42"/>
      <c r="W83" s="45">
        <f t="shared" si="0"/>
        <v>37.15</v>
      </c>
    </row>
    <row r="84" spans="2:23" ht="26.25" customHeight="1" x14ac:dyDescent="0.2">
      <c r="B84" s="233" t="s">
        <v>74</v>
      </c>
      <c r="C84" s="234"/>
      <c r="D84" s="234"/>
      <c r="E84" s="109" t="s">
        <v>2467</v>
      </c>
      <c r="F84" s="109"/>
      <c r="G84" s="109"/>
      <c r="H84" s="47"/>
      <c r="I84" s="47"/>
      <c r="J84" s="47"/>
      <c r="K84" s="47"/>
      <c r="L84" s="47"/>
      <c r="M84" s="47"/>
      <c r="N84" s="47"/>
      <c r="O84" s="47"/>
      <c r="P84" s="48"/>
      <c r="Q84" s="48"/>
      <c r="R84" s="49">
        <v>7.3076665513500005E-2</v>
      </c>
      <c r="S84" s="50">
        <v>7.3076665513500005E-2</v>
      </c>
      <c r="T84" s="51">
        <f t="shared" ref="T84" si="57">+IF(ISERR(S84/R84*100),"N/A",ROUND(S84/R84*100,2))</f>
        <v>100</v>
      </c>
      <c r="U84" s="50">
        <v>7.3076665513500005E-2</v>
      </c>
      <c r="V84" s="51">
        <f t="shared" ref="V84" si="58">+IF(ISERR(U84/S84*100),"N/A",ROUND(U84/S84*100,2))</f>
        <v>100</v>
      </c>
      <c r="W84" s="52">
        <f t="shared" si="0"/>
        <v>100</v>
      </c>
    </row>
    <row r="85" spans="2:23" ht="23.25" customHeight="1" thickBot="1" x14ac:dyDescent="0.25">
      <c r="B85" s="231" t="s">
        <v>70</v>
      </c>
      <c r="C85" s="232"/>
      <c r="D85" s="232"/>
      <c r="E85" s="108" t="s">
        <v>2468</v>
      </c>
      <c r="F85" s="108"/>
      <c r="G85" s="108"/>
      <c r="H85" s="41"/>
      <c r="I85" s="41"/>
      <c r="J85" s="41"/>
      <c r="K85" s="41"/>
      <c r="L85" s="41"/>
      <c r="M85" s="41"/>
      <c r="N85" s="41"/>
      <c r="O85" s="41"/>
      <c r="P85" s="42"/>
      <c r="Q85" s="42"/>
      <c r="R85" s="43">
        <v>4.6460134403925005E-2</v>
      </c>
      <c r="S85" s="44" t="s">
        <v>11</v>
      </c>
      <c r="T85" s="42"/>
      <c r="U85" s="44">
        <v>8.6674921245000012E-3</v>
      </c>
      <c r="V85" s="42"/>
      <c r="W85" s="45">
        <f t="shared" si="0"/>
        <v>18.66</v>
      </c>
    </row>
    <row r="86" spans="2:23" ht="26.25" customHeight="1" x14ac:dyDescent="0.2">
      <c r="B86" s="233" t="s">
        <v>74</v>
      </c>
      <c r="C86" s="234"/>
      <c r="D86" s="234"/>
      <c r="E86" s="109" t="s">
        <v>2468</v>
      </c>
      <c r="F86" s="109"/>
      <c r="G86" s="109"/>
      <c r="H86" s="47"/>
      <c r="I86" s="47"/>
      <c r="J86" s="47"/>
      <c r="K86" s="47"/>
      <c r="L86" s="47"/>
      <c r="M86" s="47"/>
      <c r="N86" s="47"/>
      <c r="O86" s="47"/>
      <c r="P86" s="48"/>
      <c r="Q86" s="48"/>
      <c r="R86" s="49">
        <v>8.6674921245000012E-3</v>
      </c>
      <c r="S86" s="50">
        <v>8.6674921245000012E-3</v>
      </c>
      <c r="T86" s="51">
        <f t="shared" ref="T86" si="59">+IF(ISERR(S86/R86*100),"N/A",ROUND(S86/R86*100,2))</f>
        <v>100</v>
      </c>
      <c r="U86" s="50">
        <v>8.6674921245000012E-3</v>
      </c>
      <c r="V86" s="51">
        <f t="shared" ref="V86" si="60">+IF(ISERR(U86/S86*100),"N/A",ROUND(U86/S86*100,2))</f>
        <v>100</v>
      </c>
      <c r="W86" s="52">
        <f t="shared" si="0"/>
        <v>100</v>
      </c>
    </row>
    <row r="87" spans="2:23" ht="23.25" customHeight="1" thickBot="1" x14ac:dyDescent="0.25">
      <c r="B87" s="231" t="s">
        <v>70</v>
      </c>
      <c r="C87" s="232"/>
      <c r="D87" s="232"/>
      <c r="E87" s="108" t="s">
        <v>2487</v>
      </c>
      <c r="F87" s="108"/>
      <c r="G87" s="108"/>
      <c r="H87" s="41"/>
      <c r="I87" s="41"/>
      <c r="J87" s="41"/>
      <c r="K87" s="41"/>
      <c r="L87" s="41"/>
      <c r="M87" s="41"/>
      <c r="N87" s="41"/>
      <c r="O87" s="41"/>
      <c r="P87" s="42"/>
      <c r="Q87" s="42"/>
      <c r="R87" s="43">
        <v>3.4995822678300002E-2</v>
      </c>
      <c r="S87" s="44" t="s">
        <v>11</v>
      </c>
      <c r="T87" s="42"/>
      <c r="U87" s="44">
        <v>2.2167274321838248E-2</v>
      </c>
      <c r="V87" s="42"/>
      <c r="W87" s="45">
        <f t="shared" si="0"/>
        <v>63.34</v>
      </c>
    </row>
    <row r="88" spans="2:23" ht="26.25" customHeight="1" x14ac:dyDescent="0.2">
      <c r="B88" s="233" t="s">
        <v>74</v>
      </c>
      <c r="C88" s="234"/>
      <c r="D88" s="234"/>
      <c r="E88" s="109" t="s">
        <v>2487</v>
      </c>
      <c r="F88" s="109"/>
      <c r="G88" s="109"/>
      <c r="H88" s="47"/>
      <c r="I88" s="47"/>
      <c r="J88" s="47"/>
      <c r="K88" s="47"/>
      <c r="L88" s="47"/>
      <c r="M88" s="47"/>
      <c r="N88" s="47"/>
      <c r="O88" s="47"/>
      <c r="P88" s="48"/>
      <c r="Q88" s="48"/>
      <c r="R88" s="49">
        <v>2.2167274321838248E-2</v>
      </c>
      <c r="S88" s="50">
        <v>2.2167274321838248E-2</v>
      </c>
      <c r="T88" s="51">
        <f t="shared" ref="T88" si="61">+IF(ISERR(S88/R88*100),"N/A",ROUND(S88/R88*100,2))</f>
        <v>100</v>
      </c>
      <c r="U88" s="50">
        <v>2.2167274321838248E-2</v>
      </c>
      <c r="V88" s="51">
        <f t="shared" ref="V88" si="62">+IF(ISERR(U88/S88*100),"N/A",ROUND(U88/S88*100,2))</f>
        <v>100</v>
      </c>
      <c r="W88" s="52">
        <f t="shared" si="0"/>
        <v>100</v>
      </c>
    </row>
    <row r="89" spans="2:23" ht="23.25" customHeight="1" thickBot="1" x14ac:dyDescent="0.25">
      <c r="B89" s="231" t="s">
        <v>70</v>
      </c>
      <c r="C89" s="232"/>
      <c r="D89" s="232"/>
      <c r="E89" s="108" t="s">
        <v>1811</v>
      </c>
      <c r="F89" s="108"/>
      <c r="G89" s="108"/>
      <c r="H89" s="41"/>
      <c r="I89" s="41"/>
      <c r="J89" s="41"/>
      <c r="K89" s="41"/>
      <c r="L89" s="41"/>
      <c r="M89" s="41"/>
      <c r="N89" s="41"/>
      <c r="O89" s="41"/>
      <c r="P89" s="42"/>
      <c r="Q89" s="42"/>
      <c r="R89" s="43">
        <v>5397.8924036258377</v>
      </c>
      <c r="S89" s="44" t="s">
        <v>11</v>
      </c>
      <c r="T89" s="42"/>
      <c r="U89" s="44">
        <v>5101.19038716455</v>
      </c>
      <c r="V89" s="42"/>
      <c r="W89" s="45">
        <f t="shared" si="0"/>
        <v>94.5</v>
      </c>
    </row>
    <row r="90" spans="2:23" ht="26.25" customHeight="1" thickBot="1" x14ac:dyDescent="0.25">
      <c r="B90" s="233" t="s">
        <v>74</v>
      </c>
      <c r="C90" s="234"/>
      <c r="D90" s="234"/>
      <c r="E90" s="109" t="s">
        <v>1811</v>
      </c>
      <c r="F90" s="109"/>
      <c r="G90" s="109"/>
      <c r="H90" s="47"/>
      <c r="I90" s="47"/>
      <c r="J90" s="47"/>
      <c r="K90" s="47"/>
      <c r="L90" s="47"/>
      <c r="M90" s="47"/>
      <c r="N90" s="47"/>
      <c r="O90" s="47"/>
      <c r="P90" s="48"/>
      <c r="Q90" s="48"/>
      <c r="R90" s="49">
        <v>5101.191881855957</v>
      </c>
      <c r="S90" s="50">
        <v>5101.191881855957</v>
      </c>
      <c r="T90" s="51">
        <f t="shared" ref="T90" si="63">+IF(ISERR(S90/R90*100),"N/A",ROUND(S90/R90*100,2))</f>
        <v>100</v>
      </c>
      <c r="U90" s="50">
        <v>5101.19038716455</v>
      </c>
      <c r="V90" s="51">
        <f t="shared" ref="V90" si="64">+IF(ISERR(U90/S90*100),"N/A",ROUND(U90/S90*100,2))</f>
        <v>100</v>
      </c>
      <c r="W90" s="52">
        <f t="shared" si="0"/>
        <v>100</v>
      </c>
    </row>
    <row r="91" spans="2:23" ht="22.5" customHeight="1" thickTop="1" thickBot="1" x14ac:dyDescent="0.25">
      <c r="B91" s="11" t="s">
        <v>80</v>
      </c>
      <c r="C91" s="12"/>
      <c r="D91" s="12"/>
      <c r="E91" s="12"/>
      <c r="F91" s="12"/>
      <c r="G91" s="12"/>
      <c r="H91" s="13"/>
      <c r="I91" s="13"/>
      <c r="J91" s="13"/>
      <c r="K91" s="13"/>
      <c r="L91" s="13"/>
      <c r="M91" s="13"/>
      <c r="N91" s="13"/>
      <c r="O91" s="13"/>
      <c r="P91" s="13"/>
      <c r="Q91" s="13"/>
      <c r="R91" s="13"/>
      <c r="S91" s="13"/>
      <c r="T91" s="13"/>
      <c r="U91" s="13"/>
      <c r="V91" s="13"/>
      <c r="W91" s="14"/>
    </row>
    <row r="92" spans="2:23" ht="37.5" customHeight="1" thickTop="1" x14ac:dyDescent="0.2">
      <c r="B92" s="213" t="s">
        <v>1810</v>
      </c>
      <c r="C92" s="214"/>
      <c r="D92" s="214"/>
      <c r="E92" s="214"/>
      <c r="F92" s="214"/>
      <c r="G92" s="214"/>
      <c r="H92" s="214"/>
      <c r="I92" s="214"/>
      <c r="J92" s="214"/>
      <c r="K92" s="214"/>
      <c r="L92" s="214"/>
      <c r="M92" s="214"/>
      <c r="N92" s="214"/>
      <c r="O92" s="214"/>
      <c r="P92" s="214"/>
      <c r="Q92" s="214"/>
      <c r="R92" s="214"/>
      <c r="S92" s="214"/>
      <c r="T92" s="214"/>
      <c r="U92" s="214"/>
      <c r="V92" s="214"/>
      <c r="W92" s="215"/>
    </row>
    <row r="93" spans="2:23" ht="15" customHeight="1" thickBot="1" x14ac:dyDescent="0.25">
      <c r="B93" s="216"/>
      <c r="C93" s="217"/>
      <c r="D93" s="217"/>
      <c r="E93" s="217"/>
      <c r="F93" s="217"/>
      <c r="G93" s="217"/>
      <c r="H93" s="217"/>
      <c r="I93" s="217"/>
      <c r="J93" s="217"/>
      <c r="K93" s="217"/>
      <c r="L93" s="217"/>
      <c r="M93" s="217"/>
      <c r="N93" s="217"/>
      <c r="O93" s="217"/>
      <c r="P93" s="217"/>
      <c r="Q93" s="217"/>
      <c r="R93" s="217"/>
      <c r="S93" s="217"/>
      <c r="T93" s="217"/>
      <c r="U93" s="217"/>
      <c r="V93" s="217"/>
      <c r="W93" s="218"/>
    </row>
    <row r="94" spans="2:23" ht="37.5" customHeight="1" thickTop="1" x14ac:dyDescent="0.2">
      <c r="B94" s="213" t="s">
        <v>1809</v>
      </c>
      <c r="C94" s="214"/>
      <c r="D94" s="214"/>
      <c r="E94" s="214"/>
      <c r="F94" s="214"/>
      <c r="G94" s="214"/>
      <c r="H94" s="214"/>
      <c r="I94" s="214"/>
      <c r="J94" s="214"/>
      <c r="K94" s="214"/>
      <c r="L94" s="214"/>
      <c r="M94" s="214"/>
      <c r="N94" s="214"/>
      <c r="O94" s="214"/>
      <c r="P94" s="214"/>
      <c r="Q94" s="214"/>
      <c r="R94" s="214"/>
      <c r="S94" s="214"/>
      <c r="T94" s="214"/>
      <c r="U94" s="214"/>
      <c r="V94" s="214"/>
      <c r="W94" s="215"/>
    </row>
    <row r="95" spans="2:23" ht="15" customHeight="1" thickBot="1" x14ac:dyDescent="0.25">
      <c r="B95" s="216"/>
      <c r="C95" s="217"/>
      <c r="D95" s="217"/>
      <c r="E95" s="217"/>
      <c r="F95" s="217"/>
      <c r="G95" s="217"/>
      <c r="H95" s="217"/>
      <c r="I95" s="217"/>
      <c r="J95" s="217"/>
      <c r="K95" s="217"/>
      <c r="L95" s="217"/>
      <c r="M95" s="217"/>
      <c r="N95" s="217"/>
      <c r="O95" s="217"/>
      <c r="P95" s="217"/>
      <c r="Q95" s="217"/>
      <c r="R95" s="217"/>
      <c r="S95" s="217"/>
      <c r="T95" s="217"/>
      <c r="U95" s="217"/>
      <c r="V95" s="217"/>
      <c r="W95" s="218"/>
    </row>
    <row r="96" spans="2:23" ht="37.5" customHeight="1" thickTop="1" x14ac:dyDescent="0.2">
      <c r="B96" s="213" t="s">
        <v>1808</v>
      </c>
      <c r="C96" s="214"/>
      <c r="D96" s="214"/>
      <c r="E96" s="214"/>
      <c r="F96" s="214"/>
      <c r="G96" s="214"/>
      <c r="H96" s="214"/>
      <c r="I96" s="214"/>
      <c r="J96" s="214"/>
      <c r="K96" s="214"/>
      <c r="L96" s="214"/>
      <c r="M96" s="214"/>
      <c r="N96" s="214"/>
      <c r="O96" s="214"/>
      <c r="P96" s="214"/>
      <c r="Q96" s="214"/>
      <c r="R96" s="214"/>
      <c r="S96" s="214"/>
      <c r="T96" s="214"/>
      <c r="U96" s="214"/>
      <c r="V96" s="214"/>
      <c r="W96" s="215"/>
    </row>
    <row r="97" spans="2:23" ht="13.5" thickBot="1" x14ac:dyDescent="0.25">
      <c r="B97" s="219"/>
      <c r="C97" s="220"/>
      <c r="D97" s="220"/>
      <c r="E97" s="220"/>
      <c r="F97" s="220"/>
      <c r="G97" s="220"/>
      <c r="H97" s="220"/>
      <c r="I97" s="220"/>
      <c r="J97" s="220"/>
      <c r="K97" s="220"/>
      <c r="L97" s="220"/>
      <c r="M97" s="220"/>
      <c r="N97" s="220"/>
      <c r="O97" s="220"/>
      <c r="P97" s="220"/>
      <c r="Q97" s="220"/>
      <c r="R97" s="220"/>
      <c r="S97" s="220"/>
      <c r="T97" s="220"/>
      <c r="U97" s="220"/>
      <c r="V97" s="220"/>
      <c r="W97" s="221"/>
    </row>
  </sheetData>
  <mergeCells count="115">
    <mergeCell ref="B94:W95"/>
    <mergeCell ref="B96:W97"/>
    <mergeCell ref="B23:Q24"/>
    <mergeCell ref="S23:T23"/>
    <mergeCell ref="V23:W23"/>
    <mergeCell ref="B92:W93"/>
    <mergeCell ref="B85:D85"/>
    <mergeCell ref="B86:D86"/>
    <mergeCell ref="B87:D87"/>
    <mergeCell ref="B88:D88"/>
    <mergeCell ref="T19:T20"/>
    <mergeCell ref="U19:U20"/>
    <mergeCell ref="V19:V20"/>
    <mergeCell ref="W19:W20"/>
    <mergeCell ref="B21:L21"/>
    <mergeCell ref="M21:N21"/>
    <mergeCell ref="O21:P21"/>
    <mergeCell ref="Q21:R21"/>
    <mergeCell ref="B19:L20"/>
    <mergeCell ref="M19:N20"/>
    <mergeCell ref="O19:P20"/>
    <mergeCell ref="Q19:R20"/>
    <mergeCell ref="S19:S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 ref="B89:D89"/>
    <mergeCell ref="B90:D90"/>
    <mergeCell ref="B73:D73"/>
    <mergeCell ref="B74:D74"/>
    <mergeCell ref="B75:D75"/>
    <mergeCell ref="B76:D76"/>
    <mergeCell ref="B77:D77"/>
    <mergeCell ref="B78:D78"/>
    <mergeCell ref="B79:D79"/>
    <mergeCell ref="B80:D80"/>
    <mergeCell ref="B81:D81"/>
    <mergeCell ref="B82:D82"/>
    <mergeCell ref="B83:D83"/>
    <mergeCell ref="B84:D84"/>
    <mergeCell ref="B71:D71"/>
    <mergeCell ref="B72:D72"/>
    <mergeCell ref="B49:D49"/>
    <mergeCell ref="B50:D50"/>
    <mergeCell ref="B51:D51"/>
    <mergeCell ref="B52:D52"/>
    <mergeCell ref="B53:D53"/>
    <mergeCell ref="B54:D54"/>
    <mergeCell ref="B55:D55"/>
    <mergeCell ref="B56:D56"/>
    <mergeCell ref="B57:D57"/>
    <mergeCell ref="B58:D58"/>
    <mergeCell ref="B59:D59"/>
    <mergeCell ref="B60:D60"/>
    <mergeCell ref="B66:D66"/>
    <mergeCell ref="B67:D67"/>
    <mergeCell ref="B68:D68"/>
    <mergeCell ref="B69:D69"/>
    <mergeCell ref="B70:D70"/>
    <mergeCell ref="B61:D61"/>
    <mergeCell ref="B62:D62"/>
    <mergeCell ref="B63:D63"/>
    <mergeCell ref="B64:D64"/>
    <mergeCell ref="B65:D65"/>
    <mergeCell ref="B47:D47"/>
    <mergeCell ref="B48:D48"/>
    <mergeCell ref="B25:D25"/>
    <mergeCell ref="B26:D26"/>
    <mergeCell ref="B27:D27"/>
    <mergeCell ref="B28:D28"/>
    <mergeCell ref="B29:D29"/>
    <mergeCell ref="B30:D30"/>
    <mergeCell ref="B31:D31"/>
    <mergeCell ref="B32:D32"/>
    <mergeCell ref="B33:D33"/>
    <mergeCell ref="B34:D34"/>
    <mergeCell ref="B35:D35"/>
    <mergeCell ref="B36:D36"/>
    <mergeCell ref="B42:D42"/>
    <mergeCell ref="B43:D43"/>
    <mergeCell ref="B44:D44"/>
    <mergeCell ref="B45:D45"/>
    <mergeCell ref="B46:D46"/>
    <mergeCell ref="B37:D37"/>
    <mergeCell ref="B38:D38"/>
    <mergeCell ref="B39:D39"/>
    <mergeCell ref="B40:D40"/>
    <mergeCell ref="B41:D4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2" man="1"/>
    <brk id="90"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1846</v>
      </c>
      <c r="D4" s="266" t="s">
        <v>1845</v>
      </c>
      <c r="E4" s="266"/>
      <c r="F4" s="266"/>
      <c r="G4" s="266"/>
      <c r="H4" s="267"/>
      <c r="I4" s="18"/>
      <c r="J4" s="268" t="s">
        <v>6</v>
      </c>
      <c r="K4" s="266"/>
      <c r="L4" s="17" t="s">
        <v>353</v>
      </c>
      <c r="M4" s="269" t="s">
        <v>1844</v>
      </c>
      <c r="N4" s="269"/>
      <c r="O4" s="269"/>
      <c r="P4" s="269"/>
      <c r="Q4" s="270"/>
      <c r="R4" s="19"/>
      <c r="S4" s="271" t="s">
        <v>9</v>
      </c>
      <c r="T4" s="272"/>
      <c r="U4" s="272"/>
      <c r="V4" s="259" t="s">
        <v>1843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528</v>
      </c>
      <c r="D6" s="255" t="s">
        <v>1842</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1841</v>
      </c>
      <c r="K8" s="26" t="s">
        <v>1840</v>
      </c>
      <c r="L8" s="26" t="s">
        <v>1839</v>
      </c>
      <c r="M8" s="26" t="s">
        <v>1838</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1837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1836</v>
      </c>
      <c r="C21" s="236"/>
      <c r="D21" s="236"/>
      <c r="E21" s="236"/>
      <c r="F21" s="236"/>
      <c r="G21" s="236"/>
      <c r="H21" s="236"/>
      <c r="I21" s="236"/>
      <c r="J21" s="236"/>
      <c r="K21" s="236"/>
      <c r="L21" s="236"/>
      <c r="M21" s="237" t="s">
        <v>528</v>
      </c>
      <c r="N21" s="237"/>
      <c r="O21" s="237" t="s">
        <v>52</v>
      </c>
      <c r="P21" s="237"/>
      <c r="Q21" s="238" t="s">
        <v>393</v>
      </c>
      <c r="R21" s="238"/>
      <c r="S21" s="34" t="s">
        <v>470</v>
      </c>
      <c r="T21" s="34" t="s">
        <v>54</v>
      </c>
      <c r="U21" s="34" t="s">
        <v>54</v>
      </c>
      <c r="V21" s="34">
        <f t="shared" ref="V21:V27" si="0">+IF(ISERR(U21/T21*100),"N/A",ROUND(U21/T21*100,2))</f>
        <v>100</v>
      </c>
      <c r="W21" s="35">
        <f t="shared" ref="W21:W27" si="1">+IF(ISERR(U21/S21*100),"N/A",ROUND(U21/S21*100,2))</f>
        <v>125</v>
      </c>
    </row>
    <row r="22" spans="2:27" ht="56.25" customHeight="1" x14ac:dyDescent="0.2">
      <c r="B22" s="235" t="s">
        <v>1835</v>
      </c>
      <c r="C22" s="236"/>
      <c r="D22" s="236"/>
      <c r="E22" s="236"/>
      <c r="F22" s="236"/>
      <c r="G22" s="236"/>
      <c r="H22" s="236"/>
      <c r="I22" s="236"/>
      <c r="J22" s="236"/>
      <c r="K22" s="236"/>
      <c r="L22" s="236"/>
      <c r="M22" s="237" t="s">
        <v>528</v>
      </c>
      <c r="N22" s="237"/>
      <c r="O22" s="237" t="s">
        <v>52</v>
      </c>
      <c r="P22" s="237"/>
      <c r="Q22" s="238" t="s">
        <v>393</v>
      </c>
      <c r="R22" s="238"/>
      <c r="S22" s="34" t="s">
        <v>792</v>
      </c>
      <c r="T22" s="34" t="s">
        <v>54</v>
      </c>
      <c r="U22" s="34" t="s">
        <v>54</v>
      </c>
      <c r="V22" s="34">
        <f t="shared" si="0"/>
        <v>100</v>
      </c>
      <c r="W22" s="35">
        <f t="shared" si="1"/>
        <v>111.11</v>
      </c>
    </row>
    <row r="23" spans="2:27" ht="56.25" customHeight="1" x14ac:dyDescent="0.2">
      <c r="B23" s="235" t="s">
        <v>1834</v>
      </c>
      <c r="C23" s="236"/>
      <c r="D23" s="236"/>
      <c r="E23" s="236"/>
      <c r="F23" s="236"/>
      <c r="G23" s="236"/>
      <c r="H23" s="236"/>
      <c r="I23" s="236"/>
      <c r="J23" s="236"/>
      <c r="K23" s="236"/>
      <c r="L23" s="236"/>
      <c r="M23" s="237" t="s">
        <v>528</v>
      </c>
      <c r="N23" s="237"/>
      <c r="O23" s="237" t="s">
        <v>52</v>
      </c>
      <c r="P23" s="237"/>
      <c r="Q23" s="238" t="s">
        <v>393</v>
      </c>
      <c r="R23" s="238"/>
      <c r="S23" s="34" t="s">
        <v>792</v>
      </c>
      <c r="T23" s="34" t="s">
        <v>470</v>
      </c>
      <c r="U23" s="34" t="s">
        <v>470</v>
      </c>
      <c r="V23" s="34">
        <f t="shared" si="0"/>
        <v>100</v>
      </c>
      <c r="W23" s="35">
        <f t="shared" si="1"/>
        <v>88.89</v>
      </c>
    </row>
    <row r="24" spans="2:27" ht="56.25" customHeight="1" x14ac:dyDescent="0.2">
      <c r="B24" s="235" t="s">
        <v>1833</v>
      </c>
      <c r="C24" s="236"/>
      <c r="D24" s="236"/>
      <c r="E24" s="236"/>
      <c r="F24" s="236"/>
      <c r="G24" s="236"/>
      <c r="H24" s="236"/>
      <c r="I24" s="236"/>
      <c r="J24" s="236"/>
      <c r="K24" s="236"/>
      <c r="L24" s="236"/>
      <c r="M24" s="237" t="s">
        <v>528</v>
      </c>
      <c r="N24" s="237"/>
      <c r="O24" s="237" t="s">
        <v>52</v>
      </c>
      <c r="P24" s="237"/>
      <c r="Q24" s="238" t="s">
        <v>53</v>
      </c>
      <c r="R24" s="238"/>
      <c r="S24" s="34" t="s">
        <v>63</v>
      </c>
      <c r="T24" s="34" t="s">
        <v>54</v>
      </c>
      <c r="U24" s="34" t="s">
        <v>287</v>
      </c>
      <c r="V24" s="34">
        <f t="shared" si="0"/>
        <v>127</v>
      </c>
      <c r="W24" s="35">
        <f t="shared" si="1"/>
        <v>254</v>
      </c>
    </row>
    <row r="25" spans="2:27" ht="56.25" customHeight="1" x14ac:dyDescent="0.2">
      <c r="B25" s="235" t="s">
        <v>1832</v>
      </c>
      <c r="C25" s="236"/>
      <c r="D25" s="236"/>
      <c r="E25" s="236"/>
      <c r="F25" s="236"/>
      <c r="G25" s="236"/>
      <c r="H25" s="236"/>
      <c r="I25" s="236"/>
      <c r="J25" s="236"/>
      <c r="K25" s="236"/>
      <c r="L25" s="236"/>
      <c r="M25" s="237" t="s">
        <v>528</v>
      </c>
      <c r="N25" s="237"/>
      <c r="O25" s="237" t="s">
        <v>52</v>
      </c>
      <c r="P25" s="237"/>
      <c r="Q25" s="238" t="s">
        <v>53</v>
      </c>
      <c r="R25" s="238"/>
      <c r="S25" s="34" t="s">
        <v>311</v>
      </c>
      <c r="T25" s="34" t="s">
        <v>54</v>
      </c>
      <c r="U25" s="34" t="s">
        <v>1831</v>
      </c>
      <c r="V25" s="34">
        <f t="shared" si="0"/>
        <v>268</v>
      </c>
      <c r="W25" s="35">
        <f t="shared" si="1"/>
        <v>893.33</v>
      </c>
    </row>
    <row r="26" spans="2:27" ht="56.25" customHeight="1" x14ac:dyDescent="0.2">
      <c r="B26" s="235" t="s">
        <v>1830</v>
      </c>
      <c r="C26" s="236"/>
      <c r="D26" s="236"/>
      <c r="E26" s="236"/>
      <c r="F26" s="236"/>
      <c r="G26" s="236"/>
      <c r="H26" s="236"/>
      <c r="I26" s="236"/>
      <c r="J26" s="236"/>
      <c r="K26" s="236"/>
      <c r="L26" s="236"/>
      <c r="M26" s="237" t="s">
        <v>528</v>
      </c>
      <c r="N26" s="237"/>
      <c r="O26" s="237" t="s">
        <v>52</v>
      </c>
      <c r="P26" s="237"/>
      <c r="Q26" s="238" t="s">
        <v>69</v>
      </c>
      <c r="R26" s="238"/>
      <c r="S26" s="34" t="s">
        <v>470</v>
      </c>
      <c r="T26" s="34" t="s">
        <v>54</v>
      </c>
      <c r="U26" s="34" t="s">
        <v>54</v>
      </c>
      <c r="V26" s="34">
        <f t="shared" si="0"/>
        <v>100</v>
      </c>
      <c r="W26" s="35">
        <f t="shared" si="1"/>
        <v>125</v>
      </c>
    </row>
    <row r="27" spans="2:27" ht="56.25" customHeight="1" thickBot="1" x14ac:dyDescent="0.25">
      <c r="B27" s="235" t="s">
        <v>1829</v>
      </c>
      <c r="C27" s="236"/>
      <c r="D27" s="236"/>
      <c r="E27" s="236"/>
      <c r="F27" s="236"/>
      <c r="G27" s="236"/>
      <c r="H27" s="236"/>
      <c r="I27" s="236"/>
      <c r="J27" s="236"/>
      <c r="K27" s="236"/>
      <c r="L27" s="236"/>
      <c r="M27" s="237" t="s">
        <v>528</v>
      </c>
      <c r="N27" s="237"/>
      <c r="O27" s="237" t="s">
        <v>52</v>
      </c>
      <c r="P27" s="237"/>
      <c r="Q27" s="238" t="s">
        <v>1828</v>
      </c>
      <c r="R27" s="238"/>
      <c r="S27" s="34" t="s">
        <v>470</v>
      </c>
      <c r="T27" s="34" t="s">
        <v>470</v>
      </c>
      <c r="U27" s="34" t="s">
        <v>786</v>
      </c>
      <c r="V27" s="34">
        <f t="shared" si="0"/>
        <v>116.25</v>
      </c>
      <c r="W27" s="35">
        <f t="shared" si="1"/>
        <v>116.25</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22" t="s">
        <v>2346</v>
      </c>
      <c r="C29" s="223"/>
      <c r="D29" s="223"/>
      <c r="E29" s="223"/>
      <c r="F29" s="223"/>
      <c r="G29" s="223"/>
      <c r="H29" s="223"/>
      <c r="I29" s="223"/>
      <c r="J29" s="223"/>
      <c r="K29" s="223"/>
      <c r="L29" s="223"/>
      <c r="M29" s="223"/>
      <c r="N29" s="223"/>
      <c r="O29" s="223"/>
      <c r="P29" s="223"/>
      <c r="Q29" s="224"/>
      <c r="R29" s="37" t="s">
        <v>45</v>
      </c>
      <c r="S29" s="228" t="s">
        <v>46</v>
      </c>
      <c r="T29" s="228"/>
      <c r="U29" s="38" t="s">
        <v>65</v>
      </c>
      <c r="V29" s="229" t="s">
        <v>66</v>
      </c>
      <c r="W29" s="230"/>
    </row>
    <row r="30" spans="2:27" ht="30.75" customHeight="1" thickBot="1" x14ac:dyDescent="0.25">
      <c r="B30" s="225"/>
      <c r="C30" s="226"/>
      <c r="D30" s="226"/>
      <c r="E30" s="226"/>
      <c r="F30" s="226"/>
      <c r="G30" s="226"/>
      <c r="H30" s="226"/>
      <c r="I30" s="226"/>
      <c r="J30" s="226"/>
      <c r="K30" s="226"/>
      <c r="L30" s="226"/>
      <c r="M30" s="226"/>
      <c r="N30" s="226"/>
      <c r="O30" s="226"/>
      <c r="P30" s="226"/>
      <c r="Q30" s="227"/>
      <c r="R30" s="39" t="s">
        <v>67</v>
      </c>
      <c r="S30" s="39" t="s">
        <v>67</v>
      </c>
      <c r="T30" s="39" t="s">
        <v>52</v>
      </c>
      <c r="U30" s="39" t="s">
        <v>67</v>
      </c>
      <c r="V30" s="39" t="s">
        <v>68</v>
      </c>
      <c r="W30" s="32" t="s">
        <v>69</v>
      </c>
      <c r="Y30" s="36"/>
    </row>
    <row r="31" spans="2:27" ht="23.25" customHeight="1" thickBot="1" x14ac:dyDescent="0.25">
      <c r="B31" s="231" t="s">
        <v>70</v>
      </c>
      <c r="C31" s="232"/>
      <c r="D31" s="232"/>
      <c r="E31" s="40" t="s">
        <v>516</v>
      </c>
      <c r="F31" s="40"/>
      <c r="G31" s="40"/>
      <c r="H31" s="41"/>
      <c r="I31" s="41"/>
      <c r="J31" s="41"/>
      <c r="K31" s="41"/>
      <c r="L31" s="41"/>
      <c r="M31" s="41"/>
      <c r="N31" s="41"/>
      <c r="O31" s="41"/>
      <c r="P31" s="42"/>
      <c r="Q31" s="42"/>
      <c r="R31" s="43" t="s">
        <v>1827</v>
      </c>
      <c r="S31" s="44" t="s">
        <v>11</v>
      </c>
      <c r="T31" s="42"/>
      <c r="U31" s="44" t="s">
        <v>1825</v>
      </c>
      <c r="V31" s="42"/>
      <c r="W31" s="45">
        <f>+IF(ISERR(U31/R31*100),"N/A",ROUND(U31/R31*100,2))</f>
        <v>63.32</v>
      </c>
    </row>
    <row r="32" spans="2:27" ht="26.25" customHeight="1" thickBot="1" x14ac:dyDescent="0.25">
      <c r="B32" s="233" t="s">
        <v>74</v>
      </c>
      <c r="C32" s="234"/>
      <c r="D32" s="234"/>
      <c r="E32" s="46" t="s">
        <v>516</v>
      </c>
      <c r="F32" s="46"/>
      <c r="G32" s="46"/>
      <c r="H32" s="47"/>
      <c r="I32" s="47"/>
      <c r="J32" s="47"/>
      <c r="K32" s="47"/>
      <c r="L32" s="47"/>
      <c r="M32" s="47"/>
      <c r="N32" s="47"/>
      <c r="O32" s="47"/>
      <c r="P32" s="48"/>
      <c r="Q32" s="48"/>
      <c r="R32" s="49" t="s">
        <v>1826</v>
      </c>
      <c r="S32" s="50" t="s">
        <v>1826</v>
      </c>
      <c r="T32" s="51">
        <f>+IF(ISERR(S32/R32*100),"N/A",ROUND(S32/R32*100,2))</f>
        <v>100</v>
      </c>
      <c r="U32" s="50" t="s">
        <v>1825</v>
      </c>
      <c r="V32" s="51">
        <f>+IF(ISERR(U32/S32*100),"N/A",ROUND(U32/S32*100,2))</f>
        <v>62.93</v>
      </c>
      <c r="W32" s="52">
        <f>+IF(ISERR(U32/R32*100),"N/A",ROUND(U32/R32*100,2))</f>
        <v>62.93</v>
      </c>
    </row>
    <row r="33" spans="2:23" ht="22.5" customHeight="1" thickTop="1" thickBot="1" x14ac:dyDescent="0.25">
      <c r="B33" s="11" t="s">
        <v>80</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13" t="s">
        <v>1824</v>
      </c>
      <c r="C34" s="214"/>
      <c r="D34" s="214"/>
      <c r="E34" s="214"/>
      <c r="F34" s="214"/>
      <c r="G34" s="214"/>
      <c r="H34" s="214"/>
      <c r="I34" s="214"/>
      <c r="J34" s="214"/>
      <c r="K34" s="214"/>
      <c r="L34" s="214"/>
      <c r="M34" s="214"/>
      <c r="N34" s="214"/>
      <c r="O34" s="214"/>
      <c r="P34" s="214"/>
      <c r="Q34" s="214"/>
      <c r="R34" s="214"/>
      <c r="S34" s="214"/>
      <c r="T34" s="214"/>
      <c r="U34" s="214"/>
      <c r="V34" s="214"/>
      <c r="W34" s="215"/>
    </row>
    <row r="35" spans="2:23" ht="62.25" customHeight="1" thickBot="1" x14ac:dyDescent="0.25">
      <c r="B35" s="216"/>
      <c r="C35" s="217"/>
      <c r="D35" s="217"/>
      <c r="E35" s="217"/>
      <c r="F35" s="217"/>
      <c r="G35" s="217"/>
      <c r="H35" s="217"/>
      <c r="I35" s="217"/>
      <c r="J35" s="217"/>
      <c r="K35" s="217"/>
      <c r="L35" s="217"/>
      <c r="M35" s="217"/>
      <c r="N35" s="217"/>
      <c r="O35" s="217"/>
      <c r="P35" s="217"/>
      <c r="Q35" s="217"/>
      <c r="R35" s="217"/>
      <c r="S35" s="217"/>
      <c r="T35" s="217"/>
      <c r="U35" s="217"/>
      <c r="V35" s="217"/>
      <c r="W35" s="218"/>
    </row>
    <row r="36" spans="2:23" ht="37.5" customHeight="1" thickTop="1" x14ac:dyDescent="0.2">
      <c r="B36" s="213" t="s">
        <v>1823</v>
      </c>
      <c r="C36" s="214"/>
      <c r="D36" s="214"/>
      <c r="E36" s="214"/>
      <c r="F36" s="214"/>
      <c r="G36" s="214"/>
      <c r="H36" s="214"/>
      <c r="I36" s="214"/>
      <c r="J36" s="214"/>
      <c r="K36" s="214"/>
      <c r="L36" s="214"/>
      <c r="M36" s="214"/>
      <c r="N36" s="214"/>
      <c r="O36" s="214"/>
      <c r="P36" s="214"/>
      <c r="Q36" s="214"/>
      <c r="R36" s="214"/>
      <c r="S36" s="214"/>
      <c r="T36" s="214"/>
      <c r="U36" s="214"/>
      <c r="V36" s="214"/>
      <c r="W36" s="215"/>
    </row>
    <row r="37" spans="2:23" ht="116.25" customHeight="1" thickBot="1" x14ac:dyDescent="0.25">
      <c r="B37" s="216"/>
      <c r="C37" s="217"/>
      <c r="D37" s="217"/>
      <c r="E37" s="217"/>
      <c r="F37" s="217"/>
      <c r="G37" s="217"/>
      <c r="H37" s="217"/>
      <c r="I37" s="217"/>
      <c r="J37" s="217"/>
      <c r="K37" s="217"/>
      <c r="L37" s="217"/>
      <c r="M37" s="217"/>
      <c r="N37" s="217"/>
      <c r="O37" s="217"/>
      <c r="P37" s="217"/>
      <c r="Q37" s="217"/>
      <c r="R37" s="217"/>
      <c r="S37" s="217"/>
      <c r="T37" s="217"/>
      <c r="U37" s="217"/>
      <c r="V37" s="217"/>
      <c r="W37" s="218"/>
    </row>
    <row r="38" spans="2:23" ht="37.5" customHeight="1" thickTop="1" x14ac:dyDescent="0.2">
      <c r="B38" s="213" t="s">
        <v>1822</v>
      </c>
      <c r="C38" s="214"/>
      <c r="D38" s="214"/>
      <c r="E38" s="214"/>
      <c r="F38" s="214"/>
      <c r="G38" s="214"/>
      <c r="H38" s="214"/>
      <c r="I38" s="214"/>
      <c r="J38" s="214"/>
      <c r="K38" s="214"/>
      <c r="L38" s="214"/>
      <c r="M38" s="214"/>
      <c r="N38" s="214"/>
      <c r="O38" s="214"/>
      <c r="P38" s="214"/>
      <c r="Q38" s="214"/>
      <c r="R38" s="214"/>
      <c r="S38" s="214"/>
      <c r="T38" s="214"/>
      <c r="U38" s="214"/>
      <c r="V38" s="214"/>
      <c r="W38" s="215"/>
    </row>
    <row r="39" spans="2:23" ht="13.5" thickBot="1" x14ac:dyDescent="0.25">
      <c r="B39" s="219"/>
      <c r="C39" s="220"/>
      <c r="D39" s="220"/>
      <c r="E39" s="220"/>
      <c r="F39" s="220"/>
      <c r="G39" s="220"/>
      <c r="H39" s="220"/>
      <c r="I39" s="220"/>
      <c r="J39" s="220"/>
      <c r="K39" s="220"/>
      <c r="L39" s="220"/>
      <c r="M39" s="220"/>
      <c r="N39" s="220"/>
      <c r="O39" s="220"/>
      <c r="P39" s="220"/>
      <c r="Q39" s="220"/>
      <c r="R39" s="220"/>
      <c r="S39" s="220"/>
      <c r="T39" s="220"/>
      <c r="U39" s="220"/>
      <c r="V39" s="220"/>
      <c r="W39" s="221"/>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1862</v>
      </c>
      <c r="D4" s="266" t="s">
        <v>1861</v>
      </c>
      <c r="E4" s="266"/>
      <c r="F4" s="266"/>
      <c r="G4" s="266"/>
      <c r="H4" s="267"/>
      <c r="I4" s="18"/>
      <c r="J4" s="268" t="s">
        <v>6</v>
      </c>
      <c r="K4" s="266"/>
      <c r="L4" s="17" t="s">
        <v>1860</v>
      </c>
      <c r="M4" s="269" t="s">
        <v>1859</v>
      </c>
      <c r="N4" s="269"/>
      <c r="O4" s="269"/>
      <c r="P4" s="269"/>
      <c r="Q4" s="270"/>
      <c r="R4" s="19"/>
      <c r="S4" s="271" t="s">
        <v>9</v>
      </c>
      <c r="T4" s="272"/>
      <c r="U4" s="272"/>
      <c r="V4" s="259" t="s">
        <v>1850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319</v>
      </c>
      <c r="D6" s="255" t="s">
        <v>1858</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1857</v>
      </c>
      <c r="K8" s="26" t="s">
        <v>103</v>
      </c>
      <c r="L8" s="26" t="s">
        <v>1856</v>
      </c>
      <c r="M8" s="26" t="s">
        <v>1855</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61.25" customHeight="1" thickTop="1" thickBot="1" x14ac:dyDescent="0.25">
      <c r="B10" s="27" t="s">
        <v>25</v>
      </c>
      <c r="C10" s="259" t="s">
        <v>1854</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1853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1852</v>
      </c>
      <c r="C21" s="236"/>
      <c r="D21" s="236"/>
      <c r="E21" s="236"/>
      <c r="F21" s="236"/>
      <c r="G21" s="236"/>
      <c r="H21" s="236"/>
      <c r="I21" s="236"/>
      <c r="J21" s="236"/>
      <c r="K21" s="236"/>
      <c r="L21" s="236"/>
      <c r="M21" s="237" t="s">
        <v>319</v>
      </c>
      <c r="N21" s="237"/>
      <c r="O21" s="237" t="s">
        <v>52</v>
      </c>
      <c r="P21" s="237"/>
      <c r="Q21" s="238" t="s">
        <v>69</v>
      </c>
      <c r="R21" s="238"/>
      <c r="S21" s="34" t="s">
        <v>470</v>
      </c>
      <c r="T21" s="34" t="s">
        <v>470</v>
      </c>
      <c r="U21" s="34" t="s">
        <v>54</v>
      </c>
      <c r="V21" s="34">
        <f>+IF(ISERR(U21/T21*100),"N/A",ROUND(U21/T21*100,2))</f>
        <v>125</v>
      </c>
      <c r="W21" s="35">
        <f>+IF(ISERR(U21/S21*100),"N/A",ROUND(U21/S21*100,2))</f>
        <v>125</v>
      </c>
    </row>
    <row r="22" spans="2:27" ht="56.25" customHeight="1" thickBot="1" x14ac:dyDescent="0.25">
      <c r="B22" s="235" t="s">
        <v>1851</v>
      </c>
      <c r="C22" s="236"/>
      <c r="D22" s="236"/>
      <c r="E22" s="236"/>
      <c r="F22" s="236"/>
      <c r="G22" s="236"/>
      <c r="H22" s="236"/>
      <c r="I22" s="236"/>
      <c r="J22" s="236"/>
      <c r="K22" s="236"/>
      <c r="L22" s="236"/>
      <c r="M22" s="237" t="s">
        <v>319</v>
      </c>
      <c r="N22" s="237"/>
      <c r="O22" s="237" t="s">
        <v>52</v>
      </c>
      <c r="P22" s="237"/>
      <c r="Q22" s="238" t="s">
        <v>69</v>
      </c>
      <c r="R22" s="238"/>
      <c r="S22" s="34" t="s">
        <v>779</v>
      </c>
      <c r="T22" s="34" t="s">
        <v>779</v>
      </c>
      <c r="U22" s="34" t="s">
        <v>311</v>
      </c>
      <c r="V22" s="34">
        <f>+IF(ISERR(U22/T22*100),"N/A",ROUND(U22/T22*100,2))</f>
        <v>50</v>
      </c>
      <c r="W22" s="35">
        <f>+IF(ISERR(U22/S22*100),"N/A",ROUND(U22/S22*100,2))</f>
        <v>50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307</v>
      </c>
      <c r="F26" s="40"/>
      <c r="G26" s="40"/>
      <c r="H26" s="41"/>
      <c r="I26" s="41"/>
      <c r="J26" s="41"/>
      <c r="K26" s="41"/>
      <c r="L26" s="41"/>
      <c r="M26" s="41"/>
      <c r="N26" s="41"/>
      <c r="O26" s="41"/>
      <c r="P26" s="42"/>
      <c r="Q26" s="42"/>
      <c r="R26" s="43" t="s">
        <v>1850</v>
      </c>
      <c r="S26" s="44" t="s">
        <v>11</v>
      </c>
      <c r="T26" s="42"/>
      <c r="U26" s="44" t="s">
        <v>935</v>
      </c>
      <c r="V26" s="42"/>
      <c r="W26" s="45">
        <f>+IF(ISERR(U26/R26*100),"N/A",ROUND(U26/R26*100,2))</f>
        <v>100</v>
      </c>
    </row>
    <row r="27" spans="2:27" ht="26.25" customHeight="1" thickBot="1" x14ac:dyDescent="0.25">
      <c r="B27" s="233" t="s">
        <v>74</v>
      </c>
      <c r="C27" s="234"/>
      <c r="D27" s="234"/>
      <c r="E27" s="46" t="s">
        <v>307</v>
      </c>
      <c r="F27" s="46"/>
      <c r="G27" s="46"/>
      <c r="H27" s="47"/>
      <c r="I27" s="47"/>
      <c r="J27" s="47"/>
      <c r="K27" s="47"/>
      <c r="L27" s="47"/>
      <c r="M27" s="47"/>
      <c r="N27" s="47"/>
      <c r="O27" s="47"/>
      <c r="P27" s="48"/>
      <c r="Q27" s="48"/>
      <c r="R27" s="49" t="s">
        <v>1850</v>
      </c>
      <c r="S27" s="50" t="s">
        <v>935</v>
      </c>
      <c r="T27" s="51">
        <f>+IF(ISERR(S27/R27*100),"N/A",ROUND(S27/R27*100,2))</f>
        <v>100</v>
      </c>
      <c r="U27" s="50" t="s">
        <v>935</v>
      </c>
      <c r="V27" s="51">
        <f>+IF(ISERR(U27/S27*100),"N/A",ROUND(U27/S27*100,2))</f>
        <v>100</v>
      </c>
      <c r="W27" s="52">
        <f>+IF(ISERR(U27/R27*100),"N/A",ROUND(U27/R27*100,2))</f>
        <v>100</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1849</v>
      </c>
      <c r="C29" s="214"/>
      <c r="D29" s="214"/>
      <c r="E29" s="214"/>
      <c r="F29" s="214"/>
      <c r="G29" s="214"/>
      <c r="H29" s="214"/>
      <c r="I29" s="214"/>
      <c r="J29" s="214"/>
      <c r="K29" s="214"/>
      <c r="L29" s="214"/>
      <c r="M29" s="214"/>
      <c r="N29" s="214"/>
      <c r="O29" s="214"/>
      <c r="P29" s="214"/>
      <c r="Q29" s="214"/>
      <c r="R29" s="214"/>
      <c r="S29" s="214"/>
      <c r="T29" s="214"/>
      <c r="U29" s="214"/>
      <c r="V29" s="214"/>
      <c r="W29" s="215"/>
    </row>
    <row r="30" spans="2:27" ht="53.2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1848</v>
      </c>
      <c r="C31" s="214"/>
      <c r="D31" s="214"/>
      <c r="E31" s="214"/>
      <c r="F31" s="214"/>
      <c r="G31" s="214"/>
      <c r="H31" s="214"/>
      <c r="I31" s="214"/>
      <c r="J31" s="214"/>
      <c r="K31" s="214"/>
      <c r="L31" s="214"/>
      <c r="M31" s="214"/>
      <c r="N31" s="214"/>
      <c r="O31" s="214"/>
      <c r="P31" s="214"/>
      <c r="Q31" s="214"/>
      <c r="R31" s="214"/>
      <c r="S31" s="214"/>
      <c r="T31" s="214"/>
      <c r="U31" s="214"/>
      <c r="V31" s="214"/>
      <c r="W31" s="215"/>
    </row>
    <row r="32" spans="2:27" ht="29.2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1847</v>
      </c>
      <c r="C33" s="214"/>
      <c r="D33" s="214"/>
      <c r="E33" s="214"/>
      <c r="F33" s="214"/>
      <c r="G33" s="214"/>
      <c r="H33" s="214"/>
      <c r="I33" s="214"/>
      <c r="J33" s="214"/>
      <c r="K33" s="214"/>
      <c r="L33" s="214"/>
      <c r="M33" s="214"/>
      <c r="N33" s="214"/>
      <c r="O33" s="214"/>
      <c r="P33" s="214"/>
      <c r="Q33" s="214"/>
      <c r="R33" s="214"/>
      <c r="S33" s="214"/>
      <c r="T33" s="214"/>
      <c r="U33" s="214"/>
      <c r="V33" s="214"/>
      <c r="W33" s="215"/>
    </row>
    <row r="34" spans="2:23" ht="47.25" customHeight="1"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1862</v>
      </c>
      <c r="D4" s="266" t="s">
        <v>1861</v>
      </c>
      <c r="E4" s="266"/>
      <c r="F4" s="266"/>
      <c r="G4" s="266"/>
      <c r="H4" s="267"/>
      <c r="I4" s="18"/>
      <c r="J4" s="268" t="s">
        <v>6</v>
      </c>
      <c r="K4" s="266"/>
      <c r="L4" s="17" t="s">
        <v>1877</v>
      </c>
      <c r="M4" s="269" t="s">
        <v>1876</v>
      </c>
      <c r="N4" s="269"/>
      <c r="O4" s="269"/>
      <c r="P4" s="269"/>
      <c r="Q4" s="270"/>
      <c r="R4" s="19"/>
      <c r="S4" s="271" t="s">
        <v>9</v>
      </c>
      <c r="T4" s="272"/>
      <c r="U4" s="272"/>
      <c r="V4" s="259" t="s">
        <v>351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1804</v>
      </c>
      <c r="D6" s="255" t="s">
        <v>1875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1874</v>
      </c>
      <c r="M8" s="26" t="s">
        <v>1873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73.25" customHeight="1" thickTop="1" thickBot="1" x14ac:dyDescent="0.25">
      <c r="B10" s="27" t="s">
        <v>25</v>
      </c>
      <c r="C10" s="259" t="s">
        <v>1872</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1853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1871</v>
      </c>
      <c r="C21" s="236"/>
      <c r="D21" s="236"/>
      <c r="E21" s="236"/>
      <c r="F21" s="236"/>
      <c r="G21" s="236"/>
      <c r="H21" s="236"/>
      <c r="I21" s="236"/>
      <c r="J21" s="236"/>
      <c r="K21" s="236"/>
      <c r="L21" s="236"/>
      <c r="M21" s="237" t="s">
        <v>1804</v>
      </c>
      <c r="N21" s="237"/>
      <c r="O21" s="237" t="s">
        <v>52</v>
      </c>
      <c r="P21" s="237"/>
      <c r="Q21" s="238" t="s">
        <v>53</v>
      </c>
      <c r="R21" s="238"/>
      <c r="S21" s="34" t="s">
        <v>54</v>
      </c>
      <c r="T21" s="34" t="s">
        <v>54</v>
      </c>
      <c r="U21" s="34" t="s">
        <v>1870</v>
      </c>
      <c r="V21" s="34">
        <f>+IF(ISERR(U21/T21*100),"N/A",ROUND(U21/T21*100,2))</f>
        <v>98.75</v>
      </c>
      <c r="W21" s="35">
        <f>+IF(ISERR(U21/S21*100),"N/A",ROUND(U21/S21*100,2))</f>
        <v>98.75</v>
      </c>
    </row>
    <row r="22" spans="2:27" ht="56.25" customHeight="1" thickBot="1" x14ac:dyDescent="0.25">
      <c r="B22" s="235" t="s">
        <v>1869</v>
      </c>
      <c r="C22" s="236"/>
      <c r="D22" s="236"/>
      <c r="E22" s="236"/>
      <c r="F22" s="236"/>
      <c r="G22" s="236"/>
      <c r="H22" s="236"/>
      <c r="I22" s="236"/>
      <c r="J22" s="236"/>
      <c r="K22" s="236"/>
      <c r="L22" s="236"/>
      <c r="M22" s="237" t="s">
        <v>1804</v>
      </c>
      <c r="N22" s="237"/>
      <c r="O22" s="237" t="s">
        <v>52</v>
      </c>
      <c r="P22" s="237"/>
      <c r="Q22" s="238" t="s">
        <v>53</v>
      </c>
      <c r="R22" s="238"/>
      <c r="S22" s="34" t="s">
        <v>54</v>
      </c>
      <c r="T22" s="34" t="s">
        <v>54</v>
      </c>
      <c r="U22" s="34" t="s">
        <v>785</v>
      </c>
      <c r="V22" s="34">
        <f>+IF(ISERR(U22/T22*100),"N/A",ROUND(U22/T22*100,2))</f>
        <v>96</v>
      </c>
      <c r="W22" s="35">
        <f>+IF(ISERR(U22/S22*100),"N/A",ROUND(U22/S22*100,2))</f>
        <v>96</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1868</v>
      </c>
      <c r="F26" s="40"/>
      <c r="G26" s="40"/>
      <c r="H26" s="41"/>
      <c r="I26" s="41"/>
      <c r="J26" s="41"/>
      <c r="K26" s="41"/>
      <c r="L26" s="41"/>
      <c r="M26" s="41"/>
      <c r="N26" s="41"/>
      <c r="O26" s="41"/>
      <c r="P26" s="42"/>
      <c r="Q26" s="42"/>
      <c r="R26" s="43" t="s">
        <v>1867</v>
      </c>
      <c r="S26" s="44" t="s">
        <v>11</v>
      </c>
      <c r="T26" s="42"/>
      <c r="U26" s="44" t="s">
        <v>1866</v>
      </c>
      <c r="V26" s="42"/>
      <c r="W26" s="45">
        <f>+IF(ISERR(U26/R26*100),"N/A",ROUND(U26/R26*100,2))</f>
        <v>96.21</v>
      </c>
    </row>
    <row r="27" spans="2:27" ht="26.25" customHeight="1" thickBot="1" x14ac:dyDescent="0.25">
      <c r="B27" s="233" t="s">
        <v>74</v>
      </c>
      <c r="C27" s="234"/>
      <c r="D27" s="234"/>
      <c r="E27" s="46" t="s">
        <v>1868</v>
      </c>
      <c r="F27" s="46"/>
      <c r="G27" s="46"/>
      <c r="H27" s="47"/>
      <c r="I27" s="47"/>
      <c r="J27" s="47"/>
      <c r="K27" s="47"/>
      <c r="L27" s="47"/>
      <c r="M27" s="47"/>
      <c r="N27" s="47"/>
      <c r="O27" s="47"/>
      <c r="P27" s="48"/>
      <c r="Q27" s="48"/>
      <c r="R27" s="49" t="s">
        <v>1867</v>
      </c>
      <c r="S27" s="50" t="s">
        <v>1867</v>
      </c>
      <c r="T27" s="51">
        <f>+IF(ISERR(S27/R27*100),"N/A",ROUND(S27/R27*100,2))</f>
        <v>100</v>
      </c>
      <c r="U27" s="50" t="s">
        <v>1866</v>
      </c>
      <c r="V27" s="51">
        <f>+IF(ISERR(U27/S27*100),"N/A",ROUND(U27/S27*100,2))</f>
        <v>96.21</v>
      </c>
      <c r="W27" s="52">
        <f>+IF(ISERR(U27/R27*100),"N/A",ROUND(U27/R27*100,2))</f>
        <v>96.21</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1865</v>
      </c>
      <c r="C29" s="214"/>
      <c r="D29" s="214"/>
      <c r="E29" s="214"/>
      <c r="F29" s="214"/>
      <c r="G29" s="214"/>
      <c r="H29" s="214"/>
      <c r="I29" s="214"/>
      <c r="J29" s="214"/>
      <c r="K29" s="214"/>
      <c r="L29" s="214"/>
      <c r="M29" s="214"/>
      <c r="N29" s="214"/>
      <c r="O29" s="214"/>
      <c r="P29" s="214"/>
      <c r="Q29" s="214"/>
      <c r="R29" s="214"/>
      <c r="S29" s="214"/>
      <c r="T29" s="214"/>
      <c r="U29" s="214"/>
      <c r="V29" s="214"/>
      <c r="W29" s="215"/>
    </row>
    <row r="30" spans="2:27" ht="13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1864</v>
      </c>
      <c r="C31" s="214"/>
      <c r="D31" s="214"/>
      <c r="E31" s="214"/>
      <c r="F31" s="214"/>
      <c r="G31" s="214"/>
      <c r="H31" s="214"/>
      <c r="I31" s="214"/>
      <c r="J31" s="214"/>
      <c r="K31" s="214"/>
      <c r="L31" s="214"/>
      <c r="M31" s="214"/>
      <c r="N31" s="214"/>
      <c r="O31" s="214"/>
      <c r="P31" s="214"/>
      <c r="Q31" s="214"/>
      <c r="R31" s="214"/>
      <c r="S31" s="214"/>
      <c r="T31" s="214"/>
      <c r="U31" s="214"/>
      <c r="V31" s="214"/>
      <c r="W31" s="215"/>
    </row>
    <row r="32" spans="2:27" ht="59.2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1863</v>
      </c>
      <c r="C33" s="214"/>
      <c r="D33" s="214"/>
      <c r="E33" s="214"/>
      <c r="F33" s="214"/>
      <c r="G33" s="214"/>
      <c r="H33" s="214"/>
      <c r="I33" s="214"/>
      <c r="J33" s="214"/>
      <c r="K33" s="214"/>
      <c r="L33" s="214"/>
      <c r="M33" s="214"/>
      <c r="N33" s="214"/>
      <c r="O33" s="214"/>
      <c r="P33" s="214"/>
      <c r="Q33" s="214"/>
      <c r="R33" s="214"/>
      <c r="S33" s="214"/>
      <c r="T33" s="214"/>
      <c r="U33" s="214"/>
      <c r="V33" s="214"/>
      <c r="W33" s="215"/>
    </row>
    <row r="34" spans="2:23" ht="20.25" customHeight="1"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7" min="1" max="22"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3.5" customHeight="1" thickTop="1" thickBot="1" x14ac:dyDescent="0.25">
      <c r="A4" s="15"/>
      <c r="B4" s="16" t="s">
        <v>3</v>
      </c>
      <c r="C4" s="17" t="s">
        <v>1862</v>
      </c>
      <c r="D4" s="266" t="s">
        <v>1861</v>
      </c>
      <c r="E4" s="266"/>
      <c r="F4" s="266"/>
      <c r="G4" s="266"/>
      <c r="H4" s="267"/>
      <c r="I4" s="18"/>
      <c r="J4" s="268" t="s">
        <v>6</v>
      </c>
      <c r="K4" s="266"/>
      <c r="L4" s="17" t="s">
        <v>1893</v>
      </c>
      <c r="M4" s="269" t="s">
        <v>1892</v>
      </c>
      <c r="N4" s="269"/>
      <c r="O4" s="269"/>
      <c r="P4" s="269"/>
      <c r="Q4" s="270"/>
      <c r="R4" s="19"/>
      <c r="S4" s="271" t="s">
        <v>9</v>
      </c>
      <c r="T4" s="272"/>
      <c r="U4" s="272"/>
      <c r="V4" s="259" t="s">
        <v>1891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1432</v>
      </c>
      <c r="D6" s="255" t="s">
        <v>1890</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1889</v>
      </c>
      <c r="K8" s="26" t="s">
        <v>1888</v>
      </c>
      <c r="L8" s="26" t="s">
        <v>1887</v>
      </c>
      <c r="M8" s="26" t="s">
        <v>1886</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64.25" customHeight="1" thickTop="1" thickBot="1" x14ac:dyDescent="0.25">
      <c r="B10" s="27" t="s">
        <v>25</v>
      </c>
      <c r="C10" s="259" t="s">
        <v>1885</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1853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1884</v>
      </c>
      <c r="C21" s="236"/>
      <c r="D21" s="236"/>
      <c r="E21" s="236"/>
      <c r="F21" s="236"/>
      <c r="G21" s="236"/>
      <c r="H21" s="236"/>
      <c r="I21" s="236"/>
      <c r="J21" s="236"/>
      <c r="K21" s="236"/>
      <c r="L21" s="236"/>
      <c r="M21" s="237" t="s">
        <v>1432</v>
      </c>
      <c r="N21" s="237"/>
      <c r="O21" s="237" t="s">
        <v>52</v>
      </c>
      <c r="P21" s="237"/>
      <c r="Q21" s="238" t="s">
        <v>69</v>
      </c>
      <c r="R21" s="238"/>
      <c r="S21" s="34" t="s">
        <v>54</v>
      </c>
      <c r="T21" s="34" t="s">
        <v>54</v>
      </c>
      <c r="U21" s="34" t="s">
        <v>54</v>
      </c>
      <c r="V21" s="34">
        <f>+IF(ISERR(U21/T21*100),"N/A",ROUND(U21/T21*100,2))</f>
        <v>100</v>
      </c>
      <c r="W21" s="35">
        <f>+IF(ISERR(U21/S21*100),"N/A",ROUND(U21/S21*100,2))</f>
        <v>100</v>
      </c>
    </row>
    <row r="22" spans="2:27" ht="56.25" customHeight="1" thickBot="1" x14ac:dyDescent="0.25">
      <c r="B22" s="235" t="s">
        <v>1883</v>
      </c>
      <c r="C22" s="236"/>
      <c r="D22" s="236"/>
      <c r="E22" s="236"/>
      <c r="F22" s="236"/>
      <c r="G22" s="236"/>
      <c r="H22" s="236"/>
      <c r="I22" s="236"/>
      <c r="J22" s="236"/>
      <c r="K22" s="236"/>
      <c r="L22" s="236"/>
      <c r="M22" s="237" t="s">
        <v>1432</v>
      </c>
      <c r="N22" s="237"/>
      <c r="O22" s="237" t="s">
        <v>52</v>
      </c>
      <c r="P22" s="237"/>
      <c r="Q22" s="238" t="s">
        <v>69</v>
      </c>
      <c r="R22" s="238"/>
      <c r="S22" s="34" t="s">
        <v>54</v>
      </c>
      <c r="T22" s="34" t="s">
        <v>54</v>
      </c>
      <c r="U22" s="34" t="s">
        <v>54</v>
      </c>
      <c r="V22" s="34">
        <f>+IF(ISERR(U22/T22*100),"N/A",ROUND(U22/T22*100,2))</f>
        <v>100</v>
      </c>
      <c r="W22" s="35">
        <f>+IF(ISERR(U22/S22*100),"N/A",ROUND(U22/S22*100,2))</f>
        <v>100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1416</v>
      </c>
      <c r="F26" s="40"/>
      <c r="G26" s="40"/>
      <c r="H26" s="41"/>
      <c r="I26" s="41"/>
      <c r="J26" s="41"/>
      <c r="K26" s="41"/>
      <c r="L26" s="41"/>
      <c r="M26" s="41"/>
      <c r="N26" s="41"/>
      <c r="O26" s="41"/>
      <c r="P26" s="42"/>
      <c r="Q26" s="42"/>
      <c r="R26" s="43" t="s">
        <v>1882</v>
      </c>
      <c r="S26" s="44" t="s">
        <v>11</v>
      </c>
      <c r="T26" s="42"/>
      <c r="U26" s="44" t="s">
        <v>1881</v>
      </c>
      <c r="V26" s="42"/>
      <c r="W26" s="45">
        <f>+IF(ISERR(U26/R26*100),"N/A",ROUND(U26/R26*100,2))</f>
        <v>96.32</v>
      </c>
    </row>
    <row r="27" spans="2:27" ht="26.25" customHeight="1" thickBot="1" x14ac:dyDescent="0.25">
      <c r="B27" s="233" t="s">
        <v>74</v>
      </c>
      <c r="C27" s="234"/>
      <c r="D27" s="234"/>
      <c r="E27" s="46" t="s">
        <v>1416</v>
      </c>
      <c r="F27" s="46"/>
      <c r="G27" s="46"/>
      <c r="H27" s="47"/>
      <c r="I27" s="47"/>
      <c r="J27" s="47"/>
      <c r="K27" s="47"/>
      <c r="L27" s="47"/>
      <c r="M27" s="47"/>
      <c r="N27" s="47"/>
      <c r="O27" s="47"/>
      <c r="P27" s="48"/>
      <c r="Q27" s="48"/>
      <c r="R27" s="49" t="s">
        <v>1882</v>
      </c>
      <c r="S27" s="50" t="s">
        <v>1882</v>
      </c>
      <c r="T27" s="51">
        <f>+IF(ISERR(S27/R27*100),"N/A",ROUND(S27/R27*100,2))</f>
        <v>100</v>
      </c>
      <c r="U27" s="50" t="s">
        <v>1881</v>
      </c>
      <c r="V27" s="51">
        <f>+IF(ISERR(U27/S27*100),"N/A",ROUND(U27/S27*100,2))</f>
        <v>96.32</v>
      </c>
      <c r="W27" s="52">
        <f>+IF(ISERR(U27/R27*100),"N/A",ROUND(U27/R27*100,2))</f>
        <v>96.32</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1880</v>
      </c>
      <c r="C29" s="214"/>
      <c r="D29" s="214"/>
      <c r="E29" s="214"/>
      <c r="F29" s="214"/>
      <c r="G29" s="214"/>
      <c r="H29" s="214"/>
      <c r="I29" s="214"/>
      <c r="J29" s="214"/>
      <c r="K29" s="214"/>
      <c r="L29" s="214"/>
      <c r="M29" s="214"/>
      <c r="N29" s="214"/>
      <c r="O29" s="214"/>
      <c r="P29" s="214"/>
      <c r="Q29" s="214"/>
      <c r="R29" s="214"/>
      <c r="S29" s="214"/>
      <c r="T29" s="214"/>
      <c r="U29" s="214"/>
      <c r="V29" s="214"/>
      <c r="W29" s="215"/>
    </row>
    <row r="30" spans="2:27" ht="141.7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1879</v>
      </c>
      <c r="C31" s="214"/>
      <c r="D31" s="214"/>
      <c r="E31" s="214"/>
      <c r="F31" s="214"/>
      <c r="G31" s="214"/>
      <c r="H31" s="214"/>
      <c r="I31" s="214"/>
      <c r="J31" s="214"/>
      <c r="K31" s="214"/>
      <c r="L31" s="214"/>
      <c r="M31" s="214"/>
      <c r="N31" s="214"/>
      <c r="O31" s="214"/>
      <c r="P31" s="214"/>
      <c r="Q31" s="214"/>
      <c r="R31" s="214"/>
      <c r="S31" s="214"/>
      <c r="T31" s="214"/>
      <c r="U31" s="214"/>
      <c r="V31" s="214"/>
      <c r="W31" s="215"/>
    </row>
    <row r="32" spans="2:27" ht="57.7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1878</v>
      </c>
      <c r="C33" s="214"/>
      <c r="D33" s="214"/>
      <c r="E33" s="214"/>
      <c r="F33" s="214"/>
      <c r="G33" s="214"/>
      <c r="H33" s="214"/>
      <c r="I33" s="214"/>
      <c r="J33" s="214"/>
      <c r="K33" s="214"/>
      <c r="L33" s="214"/>
      <c r="M33" s="214"/>
      <c r="N33" s="214"/>
      <c r="O33" s="214"/>
      <c r="P33" s="214"/>
      <c r="Q33" s="214"/>
      <c r="R33" s="214"/>
      <c r="S33" s="214"/>
      <c r="T33" s="214"/>
      <c r="U33" s="214"/>
      <c r="V33" s="214"/>
      <c r="W33" s="215"/>
    </row>
    <row r="34" spans="2:23" ht="41.25" customHeight="1"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7"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1911</v>
      </c>
      <c r="D4" s="266" t="s">
        <v>1910</v>
      </c>
      <c r="E4" s="266"/>
      <c r="F4" s="266"/>
      <c r="G4" s="266"/>
      <c r="H4" s="267"/>
      <c r="I4" s="18"/>
      <c r="J4" s="268" t="s">
        <v>6</v>
      </c>
      <c r="K4" s="266"/>
      <c r="L4" s="17" t="s">
        <v>1583</v>
      </c>
      <c r="M4" s="269" t="s">
        <v>1909</v>
      </c>
      <c r="N4" s="269"/>
      <c r="O4" s="269"/>
      <c r="P4" s="269"/>
      <c r="Q4" s="270"/>
      <c r="R4" s="19"/>
      <c r="S4" s="271" t="s">
        <v>9</v>
      </c>
      <c r="T4" s="272"/>
      <c r="U4" s="272"/>
      <c r="V4" s="259" t="s">
        <v>1908</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1901</v>
      </c>
      <c r="D6" s="255" t="s">
        <v>1907</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1906</v>
      </c>
      <c r="M8" s="26" t="s">
        <v>1905</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67.25" customHeight="1" thickTop="1" thickBot="1" x14ac:dyDescent="0.25">
      <c r="B10" s="27" t="s">
        <v>25</v>
      </c>
      <c r="C10" s="259" t="s">
        <v>1904</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1903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1902</v>
      </c>
      <c r="C21" s="236"/>
      <c r="D21" s="236"/>
      <c r="E21" s="236"/>
      <c r="F21" s="236"/>
      <c r="G21" s="236"/>
      <c r="H21" s="236"/>
      <c r="I21" s="236"/>
      <c r="J21" s="236"/>
      <c r="K21" s="236"/>
      <c r="L21" s="236"/>
      <c r="M21" s="237" t="s">
        <v>1901</v>
      </c>
      <c r="N21" s="237"/>
      <c r="O21" s="237" t="s">
        <v>52</v>
      </c>
      <c r="P21" s="237"/>
      <c r="Q21" s="238" t="s">
        <v>69</v>
      </c>
      <c r="R21" s="238"/>
      <c r="S21" s="34" t="s">
        <v>54</v>
      </c>
      <c r="T21" s="34" t="s">
        <v>54</v>
      </c>
      <c r="U21" s="34" t="s">
        <v>785</v>
      </c>
      <c r="V21" s="34">
        <f>+IF(ISERR(U21/T21*100),"N/A",ROUND(U21/T21*100,2))</f>
        <v>96</v>
      </c>
      <c r="W21" s="35">
        <f>+IF(ISERR(U21/S21*100),"N/A",ROUND(U21/S21*100,2))</f>
        <v>96</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1899</v>
      </c>
      <c r="F25" s="40"/>
      <c r="G25" s="40"/>
      <c r="H25" s="41"/>
      <c r="I25" s="41"/>
      <c r="J25" s="41"/>
      <c r="K25" s="41"/>
      <c r="L25" s="41"/>
      <c r="M25" s="41"/>
      <c r="N25" s="41"/>
      <c r="O25" s="41"/>
      <c r="P25" s="42"/>
      <c r="Q25" s="42"/>
      <c r="R25" s="43" t="s">
        <v>1900</v>
      </c>
      <c r="S25" s="44" t="s">
        <v>11</v>
      </c>
      <c r="T25" s="42"/>
      <c r="U25" s="44" t="s">
        <v>1897</v>
      </c>
      <c r="V25" s="42"/>
      <c r="W25" s="45">
        <f>+IF(ISERR(U25/R25*100),"N/A",ROUND(U25/R25*100,2))</f>
        <v>83.87</v>
      </c>
    </row>
    <row r="26" spans="2:27" ht="26.25" customHeight="1" thickBot="1" x14ac:dyDescent="0.25">
      <c r="B26" s="233" t="s">
        <v>74</v>
      </c>
      <c r="C26" s="234"/>
      <c r="D26" s="234"/>
      <c r="E26" s="46" t="s">
        <v>1899</v>
      </c>
      <c r="F26" s="46"/>
      <c r="G26" s="46"/>
      <c r="H26" s="47"/>
      <c r="I26" s="47"/>
      <c r="J26" s="47"/>
      <c r="K26" s="47"/>
      <c r="L26" s="47"/>
      <c r="M26" s="47"/>
      <c r="N26" s="47"/>
      <c r="O26" s="47"/>
      <c r="P26" s="48"/>
      <c r="Q26" s="48"/>
      <c r="R26" s="49" t="s">
        <v>1898</v>
      </c>
      <c r="S26" s="50" t="s">
        <v>1898</v>
      </c>
      <c r="T26" s="51">
        <f>+IF(ISERR(S26/R26*100),"N/A",ROUND(S26/R26*100,2))</f>
        <v>100</v>
      </c>
      <c r="U26" s="50" t="s">
        <v>1897</v>
      </c>
      <c r="V26" s="51">
        <f>+IF(ISERR(U26/S26*100),"N/A",ROUND(U26/S26*100,2))</f>
        <v>81.12</v>
      </c>
      <c r="W26" s="52">
        <f>+IF(ISERR(U26/R26*100),"N/A",ROUND(U26/R26*100,2))</f>
        <v>81.12</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1896</v>
      </c>
      <c r="C28" s="214"/>
      <c r="D28" s="214"/>
      <c r="E28" s="214"/>
      <c r="F28" s="214"/>
      <c r="G28" s="214"/>
      <c r="H28" s="214"/>
      <c r="I28" s="214"/>
      <c r="J28" s="214"/>
      <c r="K28" s="214"/>
      <c r="L28" s="214"/>
      <c r="M28" s="214"/>
      <c r="N28" s="214"/>
      <c r="O28" s="214"/>
      <c r="P28" s="214"/>
      <c r="Q28" s="214"/>
      <c r="R28" s="214"/>
      <c r="S28" s="214"/>
      <c r="T28" s="214"/>
      <c r="U28" s="214"/>
      <c r="V28" s="214"/>
      <c r="W28" s="215"/>
    </row>
    <row r="29" spans="2:27" ht="84.7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1895</v>
      </c>
      <c r="C30" s="214"/>
      <c r="D30" s="214"/>
      <c r="E30" s="214"/>
      <c r="F30" s="214"/>
      <c r="G30" s="214"/>
      <c r="H30" s="214"/>
      <c r="I30" s="214"/>
      <c r="J30" s="214"/>
      <c r="K30" s="214"/>
      <c r="L30" s="214"/>
      <c r="M30" s="214"/>
      <c r="N30" s="214"/>
      <c r="O30" s="214"/>
      <c r="P30" s="214"/>
      <c r="Q30" s="214"/>
      <c r="R30" s="214"/>
      <c r="S30" s="214"/>
      <c r="T30" s="214"/>
      <c r="U30" s="214"/>
      <c r="V30" s="214"/>
      <c r="W30" s="215"/>
    </row>
    <row r="31" spans="2:27" ht="87"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1894</v>
      </c>
      <c r="C32" s="214"/>
      <c r="D32" s="214"/>
      <c r="E32" s="214"/>
      <c r="F32" s="214"/>
      <c r="G32" s="214"/>
      <c r="H32" s="214"/>
      <c r="I32" s="214"/>
      <c r="J32" s="214"/>
      <c r="K32" s="214"/>
      <c r="L32" s="214"/>
      <c r="M32" s="214"/>
      <c r="N32" s="214"/>
      <c r="O32" s="214"/>
      <c r="P32" s="214"/>
      <c r="Q32" s="214"/>
      <c r="R32" s="214"/>
      <c r="S32" s="214"/>
      <c r="T32" s="214"/>
      <c r="U32" s="214"/>
      <c r="V32" s="214"/>
      <c r="W32" s="215"/>
    </row>
    <row r="33" spans="2:23" ht="47.25"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1911</v>
      </c>
      <c r="D4" s="266" t="s">
        <v>1910</v>
      </c>
      <c r="E4" s="266"/>
      <c r="F4" s="266"/>
      <c r="G4" s="266"/>
      <c r="H4" s="267"/>
      <c r="I4" s="18"/>
      <c r="J4" s="268" t="s">
        <v>6</v>
      </c>
      <c r="K4" s="266"/>
      <c r="L4" s="17" t="s">
        <v>264</v>
      </c>
      <c r="M4" s="269" t="s">
        <v>263</v>
      </c>
      <c r="N4" s="269"/>
      <c r="O4" s="269"/>
      <c r="P4" s="269"/>
      <c r="Q4" s="270"/>
      <c r="R4" s="19"/>
      <c r="S4" s="271" t="s">
        <v>9</v>
      </c>
      <c r="T4" s="272"/>
      <c r="U4" s="272"/>
      <c r="V4" s="259" t="s">
        <v>1929</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342</v>
      </c>
      <c r="D6" s="255" t="s">
        <v>505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1928</v>
      </c>
      <c r="K8" s="26" t="s">
        <v>1927</v>
      </c>
      <c r="L8" s="26" t="s">
        <v>1926</v>
      </c>
      <c r="M8" s="26" t="s">
        <v>1925</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1924</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1923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1922</v>
      </c>
      <c r="C21" s="236"/>
      <c r="D21" s="236"/>
      <c r="E21" s="236"/>
      <c r="F21" s="236"/>
      <c r="G21" s="236"/>
      <c r="H21" s="236"/>
      <c r="I21" s="236"/>
      <c r="J21" s="236"/>
      <c r="K21" s="236"/>
      <c r="L21" s="236"/>
      <c r="M21" s="237" t="s">
        <v>342</v>
      </c>
      <c r="N21" s="237"/>
      <c r="O21" s="237" t="s">
        <v>52</v>
      </c>
      <c r="P21" s="237"/>
      <c r="Q21" s="238" t="s">
        <v>53</v>
      </c>
      <c r="R21" s="238"/>
      <c r="S21" s="34" t="s">
        <v>54</v>
      </c>
      <c r="T21" s="34" t="s">
        <v>54</v>
      </c>
      <c r="U21" s="34" t="s">
        <v>1921</v>
      </c>
      <c r="V21" s="34">
        <f>+IF(ISERR(U21/T21*100),"N/A",ROUND(U21/T21*100,2))</f>
        <v>159.4</v>
      </c>
      <c r="W21" s="35">
        <f>+IF(ISERR(U21/S21*100),"N/A",ROUND(U21/S21*100,2))</f>
        <v>159.4</v>
      </c>
    </row>
    <row r="22" spans="2:27" ht="56.25" customHeight="1" x14ac:dyDescent="0.2">
      <c r="B22" s="235" t="s">
        <v>1920</v>
      </c>
      <c r="C22" s="236"/>
      <c r="D22" s="236"/>
      <c r="E22" s="236"/>
      <c r="F22" s="236"/>
      <c r="G22" s="236"/>
      <c r="H22" s="236"/>
      <c r="I22" s="236"/>
      <c r="J22" s="236"/>
      <c r="K22" s="236"/>
      <c r="L22" s="236"/>
      <c r="M22" s="237" t="s">
        <v>342</v>
      </c>
      <c r="N22" s="237"/>
      <c r="O22" s="237" t="s">
        <v>52</v>
      </c>
      <c r="P22" s="237"/>
      <c r="Q22" s="238" t="s">
        <v>53</v>
      </c>
      <c r="R22" s="238"/>
      <c r="S22" s="34" t="s">
        <v>54</v>
      </c>
      <c r="T22" s="34" t="s">
        <v>54</v>
      </c>
      <c r="U22" s="34" t="s">
        <v>1919</v>
      </c>
      <c r="V22" s="34">
        <f>+IF(ISERR(U22/T22*100),"N/A",ROUND(U22/T22*100,2))</f>
        <v>110.1</v>
      </c>
      <c r="W22" s="35">
        <f>+IF(ISERR(U22/S22*100),"N/A",ROUND(U22/S22*100,2))</f>
        <v>110.1</v>
      </c>
    </row>
    <row r="23" spans="2:27" ht="56.25" customHeight="1" thickBot="1" x14ac:dyDescent="0.25">
      <c r="B23" s="235" t="s">
        <v>1918</v>
      </c>
      <c r="C23" s="236"/>
      <c r="D23" s="236"/>
      <c r="E23" s="236"/>
      <c r="F23" s="236"/>
      <c r="G23" s="236"/>
      <c r="H23" s="236"/>
      <c r="I23" s="236"/>
      <c r="J23" s="236"/>
      <c r="K23" s="236"/>
      <c r="L23" s="236"/>
      <c r="M23" s="237" t="s">
        <v>342</v>
      </c>
      <c r="N23" s="237"/>
      <c r="O23" s="237" t="s">
        <v>52</v>
      </c>
      <c r="P23" s="237"/>
      <c r="Q23" s="238" t="s">
        <v>53</v>
      </c>
      <c r="R23" s="238"/>
      <c r="S23" s="34" t="s">
        <v>792</v>
      </c>
      <c r="T23" s="34" t="s">
        <v>792</v>
      </c>
      <c r="U23" s="34" t="s">
        <v>54</v>
      </c>
      <c r="V23" s="34">
        <f>+IF(ISERR(U23/T23*100),"N/A",ROUND(U23/T23*100,2))</f>
        <v>111.11</v>
      </c>
      <c r="W23" s="35">
        <f>+IF(ISERR(U23/S23*100),"N/A",ROUND(U23/S23*100,2))</f>
        <v>111.11</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339</v>
      </c>
      <c r="F27" s="40"/>
      <c r="G27" s="40"/>
      <c r="H27" s="41"/>
      <c r="I27" s="41"/>
      <c r="J27" s="41"/>
      <c r="K27" s="41"/>
      <c r="L27" s="41"/>
      <c r="M27" s="41"/>
      <c r="N27" s="41"/>
      <c r="O27" s="41"/>
      <c r="P27" s="42"/>
      <c r="Q27" s="42"/>
      <c r="R27" s="43" t="s">
        <v>1917</v>
      </c>
      <c r="S27" s="44" t="s">
        <v>11</v>
      </c>
      <c r="T27" s="42"/>
      <c r="U27" s="44" t="s">
        <v>1915</v>
      </c>
      <c r="V27" s="42"/>
      <c r="W27" s="45">
        <f>+IF(ISERR(U27/R27*100),"N/A",ROUND(U27/R27*100,2))</f>
        <v>80.31</v>
      </c>
    </row>
    <row r="28" spans="2:27" ht="26.25" customHeight="1" thickBot="1" x14ac:dyDescent="0.25">
      <c r="B28" s="233" t="s">
        <v>74</v>
      </c>
      <c r="C28" s="234"/>
      <c r="D28" s="234"/>
      <c r="E28" s="46" t="s">
        <v>339</v>
      </c>
      <c r="F28" s="46"/>
      <c r="G28" s="46"/>
      <c r="H28" s="47"/>
      <c r="I28" s="47"/>
      <c r="J28" s="47"/>
      <c r="K28" s="47"/>
      <c r="L28" s="47"/>
      <c r="M28" s="47"/>
      <c r="N28" s="47"/>
      <c r="O28" s="47"/>
      <c r="P28" s="48"/>
      <c r="Q28" s="48"/>
      <c r="R28" s="49" t="s">
        <v>1916</v>
      </c>
      <c r="S28" s="50" t="s">
        <v>1916</v>
      </c>
      <c r="T28" s="51">
        <f>+IF(ISERR(S28/R28*100),"N/A",ROUND(S28/R28*100,2))</f>
        <v>100</v>
      </c>
      <c r="U28" s="50" t="s">
        <v>1915</v>
      </c>
      <c r="V28" s="51">
        <f>+IF(ISERR(U28/S28*100),"N/A",ROUND(U28/S28*100,2))</f>
        <v>79.849999999999994</v>
      </c>
      <c r="W28" s="52">
        <f>+IF(ISERR(U28/R28*100),"N/A",ROUND(U28/R28*100,2))</f>
        <v>79.849999999999994</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1914</v>
      </c>
      <c r="C30" s="214"/>
      <c r="D30" s="214"/>
      <c r="E30" s="214"/>
      <c r="F30" s="214"/>
      <c r="G30" s="214"/>
      <c r="H30" s="214"/>
      <c r="I30" s="214"/>
      <c r="J30" s="214"/>
      <c r="K30" s="214"/>
      <c r="L30" s="214"/>
      <c r="M30" s="214"/>
      <c r="N30" s="214"/>
      <c r="O30" s="214"/>
      <c r="P30" s="214"/>
      <c r="Q30" s="214"/>
      <c r="R30" s="214"/>
      <c r="S30" s="214"/>
      <c r="T30" s="214"/>
      <c r="U30" s="214"/>
      <c r="V30" s="214"/>
      <c r="W30" s="215"/>
    </row>
    <row r="31" spans="2:27" ht="67.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1913</v>
      </c>
      <c r="C32" s="214"/>
      <c r="D32" s="214"/>
      <c r="E32" s="214"/>
      <c r="F32" s="214"/>
      <c r="G32" s="214"/>
      <c r="H32" s="214"/>
      <c r="I32" s="214"/>
      <c r="J32" s="214"/>
      <c r="K32" s="214"/>
      <c r="L32" s="214"/>
      <c r="M32" s="214"/>
      <c r="N32" s="214"/>
      <c r="O32" s="214"/>
      <c r="P32" s="214"/>
      <c r="Q32" s="214"/>
      <c r="R32" s="214"/>
      <c r="S32" s="214"/>
      <c r="T32" s="214"/>
      <c r="U32" s="214"/>
      <c r="V32" s="214"/>
      <c r="W32" s="215"/>
    </row>
    <row r="33" spans="2:23" ht="98.2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1912</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1948</v>
      </c>
      <c r="D4" s="266" t="s">
        <v>1947</v>
      </c>
      <c r="E4" s="266"/>
      <c r="F4" s="266"/>
      <c r="G4" s="266"/>
      <c r="H4" s="267"/>
      <c r="I4" s="18"/>
      <c r="J4" s="268" t="s">
        <v>6</v>
      </c>
      <c r="K4" s="266"/>
      <c r="L4" s="17" t="s">
        <v>1946</v>
      </c>
      <c r="M4" s="269" t="s">
        <v>1945</v>
      </c>
      <c r="N4" s="269"/>
      <c r="O4" s="269"/>
      <c r="P4" s="269"/>
      <c r="Q4" s="270"/>
      <c r="R4" s="19"/>
      <c r="S4" s="271" t="s">
        <v>9</v>
      </c>
      <c r="T4" s="272"/>
      <c r="U4" s="272"/>
      <c r="V4" s="259" t="s">
        <v>1934</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1936</v>
      </c>
      <c r="D6" s="255" t="s">
        <v>1944</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1943</v>
      </c>
      <c r="K8" s="26" t="s">
        <v>103</v>
      </c>
      <c r="L8" s="26" t="s">
        <v>1942</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1941</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1940</v>
      </c>
      <c r="C21" s="236"/>
      <c r="D21" s="236"/>
      <c r="E21" s="236"/>
      <c r="F21" s="236"/>
      <c r="G21" s="236"/>
      <c r="H21" s="236"/>
      <c r="I21" s="236"/>
      <c r="J21" s="236"/>
      <c r="K21" s="236"/>
      <c r="L21" s="236"/>
      <c r="M21" s="237" t="s">
        <v>1936</v>
      </c>
      <c r="N21" s="237"/>
      <c r="O21" s="237" t="s">
        <v>52</v>
      </c>
      <c r="P21" s="237"/>
      <c r="Q21" s="238" t="s">
        <v>393</v>
      </c>
      <c r="R21" s="238"/>
      <c r="S21" s="34" t="s">
        <v>779</v>
      </c>
      <c r="T21" s="34" t="s">
        <v>779</v>
      </c>
      <c r="U21" s="34" t="s">
        <v>1939</v>
      </c>
      <c r="V21" s="34">
        <f>+IF(ISERR(U21/T21*100),"N/A",ROUND(U21/T21*100,2))</f>
        <v>158.88</v>
      </c>
      <c r="W21" s="35">
        <f>+IF(ISERR(U21/S21*100),"N/A",ROUND(U21/S21*100,2))</f>
        <v>158.88</v>
      </c>
    </row>
    <row r="22" spans="2:27" ht="56.25" customHeight="1" x14ac:dyDescent="0.2">
      <c r="B22" s="235" t="s">
        <v>1938</v>
      </c>
      <c r="C22" s="236"/>
      <c r="D22" s="236"/>
      <c r="E22" s="236"/>
      <c r="F22" s="236"/>
      <c r="G22" s="236"/>
      <c r="H22" s="236"/>
      <c r="I22" s="236"/>
      <c r="J22" s="236"/>
      <c r="K22" s="236"/>
      <c r="L22" s="236"/>
      <c r="M22" s="237" t="s">
        <v>1936</v>
      </c>
      <c r="N22" s="237"/>
      <c r="O22" s="237" t="s">
        <v>52</v>
      </c>
      <c r="P22" s="237"/>
      <c r="Q22" s="238" t="s">
        <v>69</v>
      </c>
      <c r="R22" s="238"/>
      <c r="S22" s="34" t="s">
        <v>1156</v>
      </c>
      <c r="T22" s="34" t="s">
        <v>1156</v>
      </c>
      <c r="U22" s="34" t="s">
        <v>1156</v>
      </c>
      <c r="V22" s="34">
        <f>+IF(ISERR(U22/T22*100),"N/A",ROUND(U22/T22*100,2))</f>
        <v>100</v>
      </c>
      <c r="W22" s="35">
        <f>+IF(ISERR(U22/S22*100),"N/A",ROUND(U22/S22*100,2))</f>
        <v>100</v>
      </c>
    </row>
    <row r="23" spans="2:27" ht="56.25" customHeight="1" thickBot="1" x14ac:dyDescent="0.25">
      <c r="B23" s="235" t="s">
        <v>1937</v>
      </c>
      <c r="C23" s="236"/>
      <c r="D23" s="236"/>
      <c r="E23" s="236"/>
      <c r="F23" s="236"/>
      <c r="G23" s="236"/>
      <c r="H23" s="236"/>
      <c r="I23" s="236"/>
      <c r="J23" s="236"/>
      <c r="K23" s="236"/>
      <c r="L23" s="236"/>
      <c r="M23" s="237" t="s">
        <v>1936</v>
      </c>
      <c r="N23" s="237"/>
      <c r="O23" s="237" t="s">
        <v>52</v>
      </c>
      <c r="P23" s="237"/>
      <c r="Q23" s="238" t="s">
        <v>69</v>
      </c>
      <c r="R23" s="238"/>
      <c r="S23" s="34" t="s">
        <v>534</v>
      </c>
      <c r="T23" s="34" t="s">
        <v>534</v>
      </c>
      <c r="U23" s="34" t="s">
        <v>1935</v>
      </c>
      <c r="V23" s="34">
        <f>+IF(ISERR(U23/T23*100),"N/A",ROUND(U23/T23*100,2))</f>
        <v>111.2</v>
      </c>
      <c r="W23" s="35">
        <f>+IF(ISERR(U23/S23*100),"N/A",ROUND(U23/S23*100,2))</f>
        <v>111.2</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1933</v>
      </c>
      <c r="F27" s="40"/>
      <c r="G27" s="40"/>
      <c r="H27" s="41"/>
      <c r="I27" s="41"/>
      <c r="J27" s="41"/>
      <c r="K27" s="41"/>
      <c r="L27" s="41"/>
      <c r="M27" s="41"/>
      <c r="N27" s="41"/>
      <c r="O27" s="41"/>
      <c r="P27" s="42"/>
      <c r="Q27" s="42"/>
      <c r="R27" s="43" t="s">
        <v>1934</v>
      </c>
      <c r="S27" s="44" t="s">
        <v>11</v>
      </c>
      <c r="T27" s="42"/>
      <c r="U27" s="44" t="s">
        <v>1932</v>
      </c>
      <c r="V27" s="42"/>
      <c r="W27" s="45">
        <f>+IF(ISERR(U27/R27*100),"N/A",ROUND(U27/R27*100,2))</f>
        <v>96.48</v>
      </c>
    </row>
    <row r="28" spans="2:27" ht="26.25" customHeight="1" thickBot="1" x14ac:dyDescent="0.25">
      <c r="B28" s="233" t="s">
        <v>74</v>
      </c>
      <c r="C28" s="234"/>
      <c r="D28" s="234"/>
      <c r="E28" s="46" t="s">
        <v>1933</v>
      </c>
      <c r="F28" s="46"/>
      <c r="G28" s="46"/>
      <c r="H28" s="47"/>
      <c r="I28" s="47"/>
      <c r="J28" s="47"/>
      <c r="K28" s="47"/>
      <c r="L28" s="47"/>
      <c r="M28" s="47"/>
      <c r="N28" s="47"/>
      <c r="O28" s="47"/>
      <c r="P28" s="48"/>
      <c r="Q28" s="48"/>
      <c r="R28" s="49" t="s">
        <v>1932</v>
      </c>
      <c r="S28" s="50" t="s">
        <v>1932</v>
      </c>
      <c r="T28" s="51">
        <f>+IF(ISERR(S28/R28*100),"N/A",ROUND(S28/R28*100,2))</f>
        <v>100</v>
      </c>
      <c r="U28" s="50" t="s">
        <v>1932</v>
      </c>
      <c r="V28" s="51">
        <f>+IF(ISERR(U28/S28*100),"N/A",ROUND(U28/S28*100,2))</f>
        <v>100</v>
      </c>
      <c r="W28" s="52">
        <f>+IF(ISERR(U28/R28*100),"N/A",ROUND(U28/R28*100,2))</f>
        <v>100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2347</v>
      </c>
      <c r="C30" s="214"/>
      <c r="D30" s="214"/>
      <c r="E30" s="214"/>
      <c r="F30" s="214"/>
      <c r="G30" s="214"/>
      <c r="H30" s="214"/>
      <c r="I30" s="214"/>
      <c r="J30" s="214"/>
      <c r="K30" s="214"/>
      <c r="L30" s="214"/>
      <c r="M30" s="214"/>
      <c r="N30" s="214"/>
      <c r="O30" s="214"/>
      <c r="P30" s="214"/>
      <c r="Q30" s="214"/>
      <c r="R30" s="214"/>
      <c r="S30" s="214"/>
      <c r="T30" s="214"/>
      <c r="U30" s="214"/>
      <c r="V30" s="214"/>
      <c r="W30" s="215"/>
    </row>
    <row r="31" spans="2:27" ht="24.7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1931</v>
      </c>
      <c r="C32" s="214"/>
      <c r="D32" s="214"/>
      <c r="E32" s="214"/>
      <c r="F32" s="214"/>
      <c r="G32" s="214"/>
      <c r="H32" s="214"/>
      <c r="I32" s="214"/>
      <c r="J32" s="214"/>
      <c r="K32" s="214"/>
      <c r="L32" s="214"/>
      <c r="M32" s="214"/>
      <c r="N32" s="214"/>
      <c r="O32" s="214"/>
      <c r="P32" s="214"/>
      <c r="Q32" s="214"/>
      <c r="R32" s="214"/>
      <c r="S32" s="214"/>
      <c r="T32" s="214"/>
      <c r="U32" s="214"/>
      <c r="V32" s="214"/>
      <c r="W32" s="215"/>
    </row>
    <row r="33" spans="2:23" ht="89.2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1930</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1968</v>
      </c>
      <c r="D4" s="266" t="s">
        <v>1967</v>
      </c>
      <c r="E4" s="266"/>
      <c r="F4" s="266"/>
      <c r="G4" s="266"/>
      <c r="H4" s="267"/>
      <c r="I4" s="18"/>
      <c r="J4" s="268" t="s">
        <v>6</v>
      </c>
      <c r="K4" s="266"/>
      <c r="L4" s="17" t="s">
        <v>1350</v>
      </c>
      <c r="M4" s="269" t="s">
        <v>1966</v>
      </c>
      <c r="N4" s="269"/>
      <c r="O4" s="269"/>
      <c r="P4" s="269"/>
      <c r="Q4" s="270"/>
      <c r="R4" s="19"/>
      <c r="S4" s="271" t="s">
        <v>9</v>
      </c>
      <c r="T4" s="272"/>
      <c r="U4" s="272"/>
      <c r="V4" s="259" t="s">
        <v>1965</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13</v>
      </c>
      <c r="D6" s="255" t="s">
        <v>1964</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1963</v>
      </c>
      <c r="K8" s="26" t="s">
        <v>1962</v>
      </c>
      <c r="L8" s="26" t="s">
        <v>1961</v>
      </c>
      <c r="M8" s="26" t="s">
        <v>1960</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1959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1958</v>
      </c>
      <c r="C21" s="236"/>
      <c r="D21" s="236"/>
      <c r="E21" s="236"/>
      <c r="F21" s="236"/>
      <c r="G21" s="236"/>
      <c r="H21" s="236"/>
      <c r="I21" s="236"/>
      <c r="J21" s="236"/>
      <c r="K21" s="236"/>
      <c r="L21" s="236"/>
      <c r="M21" s="237" t="s">
        <v>13</v>
      </c>
      <c r="N21" s="237"/>
      <c r="O21" s="237" t="s">
        <v>52</v>
      </c>
      <c r="P21" s="237"/>
      <c r="Q21" s="238" t="s">
        <v>53</v>
      </c>
      <c r="R21" s="238"/>
      <c r="S21" s="34" t="s">
        <v>54</v>
      </c>
      <c r="T21" s="34" t="s">
        <v>54</v>
      </c>
      <c r="U21" s="34" t="s">
        <v>54</v>
      </c>
      <c r="V21" s="34">
        <f t="shared" ref="V21:V26" si="0">+IF(ISERR(U21/T21*100),"N/A",ROUND(U21/T21*100,2))</f>
        <v>100</v>
      </c>
      <c r="W21" s="35">
        <f t="shared" ref="W21:W26" si="1">+IF(ISERR(U21/S21*100),"N/A",ROUND(U21/S21*100,2))</f>
        <v>100</v>
      </c>
    </row>
    <row r="22" spans="2:27" ht="56.25" customHeight="1" x14ac:dyDescent="0.2">
      <c r="B22" s="235" t="s">
        <v>1957</v>
      </c>
      <c r="C22" s="236"/>
      <c r="D22" s="236"/>
      <c r="E22" s="236"/>
      <c r="F22" s="236"/>
      <c r="G22" s="236"/>
      <c r="H22" s="236"/>
      <c r="I22" s="236"/>
      <c r="J22" s="236"/>
      <c r="K22" s="236"/>
      <c r="L22" s="236"/>
      <c r="M22" s="237" t="s">
        <v>13</v>
      </c>
      <c r="N22" s="237"/>
      <c r="O22" s="237" t="s">
        <v>52</v>
      </c>
      <c r="P22" s="237"/>
      <c r="Q22" s="238" t="s">
        <v>53</v>
      </c>
      <c r="R22" s="238"/>
      <c r="S22" s="34" t="s">
        <v>54</v>
      </c>
      <c r="T22" s="34" t="s">
        <v>54</v>
      </c>
      <c r="U22" s="34" t="s">
        <v>54</v>
      </c>
      <c r="V22" s="34">
        <f t="shared" si="0"/>
        <v>100</v>
      </c>
      <c r="W22" s="35">
        <f t="shared" si="1"/>
        <v>100</v>
      </c>
    </row>
    <row r="23" spans="2:27" ht="56.25" customHeight="1" x14ac:dyDescent="0.2">
      <c r="B23" s="235" t="s">
        <v>1956</v>
      </c>
      <c r="C23" s="236"/>
      <c r="D23" s="236"/>
      <c r="E23" s="236"/>
      <c r="F23" s="236"/>
      <c r="G23" s="236"/>
      <c r="H23" s="236"/>
      <c r="I23" s="236"/>
      <c r="J23" s="236"/>
      <c r="K23" s="236"/>
      <c r="L23" s="236"/>
      <c r="M23" s="237" t="s">
        <v>13</v>
      </c>
      <c r="N23" s="237"/>
      <c r="O23" s="237" t="s">
        <v>52</v>
      </c>
      <c r="P23" s="237"/>
      <c r="Q23" s="238" t="s">
        <v>53</v>
      </c>
      <c r="R23" s="238"/>
      <c r="S23" s="34" t="s">
        <v>54</v>
      </c>
      <c r="T23" s="34" t="s">
        <v>54</v>
      </c>
      <c r="U23" s="34" t="s">
        <v>54</v>
      </c>
      <c r="V23" s="34">
        <f t="shared" si="0"/>
        <v>100</v>
      </c>
      <c r="W23" s="35">
        <f t="shared" si="1"/>
        <v>100</v>
      </c>
    </row>
    <row r="24" spans="2:27" ht="56.25" customHeight="1" x14ac:dyDescent="0.2">
      <c r="B24" s="235" t="s">
        <v>1955</v>
      </c>
      <c r="C24" s="236"/>
      <c r="D24" s="236"/>
      <c r="E24" s="236"/>
      <c r="F24" s="236"/>
      <c r="G24" s="236"/>
      <c r="H24" s="236"/>
      <c r="I24" s="236"/>
      <c r="J24" s="236"/>
      <c r="K24" s="236"/>
      <c r="L24" s="236"/>
      <c r="M24" s="237" t="s">
        <v>13</v>
      </c>
      <c r="N24" s="237"/>
      <c r="O24" s="237" t="s">
        <v>52</v>
      </c>
      <c r="P24" s="237"/>
      <c r="Q24" s="238" t="s">
        <v>53</v>
      </c>
      <c r="R24" s="238"/>
      <c r="S24" s="34" t="s">
        <v>54</v>
      </c>
      <c r="T24" s="34" t="s">
        <v>54</v>
      </c>
      <c r="U24" s="34" t="s">
        <v>54</v>
      </c>
      <c r="V24" s="34">
        <f t="shared" si="0"/>
        <v>100</v>
      </c>
      <c r="W24" s="35">
        <f t="shared" si="1"/>
        <v>100</v>
      </c>
    </row>
    <row r="25" spans="2:27" ht="56.25" customHeight="1" x14ac:dyDescent="0.2">
      <c r="B25" s="235" t="s">
        <v>1954</v>
      </c>
      <c r="C25" s="236"/>
      <c r="D25" s="236"/>
      <c r="E25" s="236"/>
      <c r="F25" s="236"/>
      <c r="G25" s="236"/>
      <c r="H25" s="236"/>
      <c r="I25" s="236"/>
      <c r="J25" s="236"/>
      <c r="K25" s="236"/>
      <c r="L25" s="236"/>
      <c r="M25" s="237" t="s">
        <v>13</v>
      </c>
      <c r="N25" s="237"/>
      <c r="O25" s="237" t="s">
        <v>52</v>
      </c>
      <c r="P25" s="237"/>
      <c r="Q25" s="238" t="s">
        <v>53</v>
      </c>
      <c r="R25" s="238"/>
      <c r="S25" s="34" t="s">
        <v>54</v>
      </c>
      <c r="T25" s="34" t="s">
        <v>54</v>
      </c>
      <c r="U25" s="34" t="s">
        <v>54</v>
      </c>
      <c r="V25" s="34">
        <f t="shared" si="0"/>
        <v>100</v>
      </c>
      <c r="W25" s="35">
        <f t="shared" si="1"/>
        <v>100</v>
      </c>
    </row>
    <row r="26" spans="2:27" ht="56.25" customHeight="1" thickBot="1" x14ac:dyDescent="0.25">
      <c r="B26" s="235" t="s">
        <v>1953</v>
      </c>
      <c r="C26" s="236"/>
      <c r="D26" s="236"/>
      <c r="E26" s="236"/>
      <c r="F26" s="236"/>
      <c r="G26" s="236"/>
      <c r="H26" s="236"/>
      <c r="I26" s="236"/>
      <c r="J26" s="236"/>
      <c r="K26" s="236"/>
      <c r="L26" s="236"/>
      <c r="M26" s="237" t="s">
        <v>13</v>
      </c>
      <c r="N26" s="237"/>
      <c r="O26" s="237" t="s">
        <v>52</v>
      </c>
      <c r="P26" s="237"/>
      <c r="Q26" s="238" t="s">
        <v>53</v>
      </c>
      <c r="R26" s="238"/>
      <c r="S26" s="34" t="s">
        <v>54</v>
      </c>
      <c r="T26" s="34" t="s">
        <v>54</v>
      </c>
      <c r="U26" s="34" t="s">
        <v>54</v>
      </c>
      <c r="V26" s="34">
        <f t="shared" si="0"/>
        <v>100</v>
      </c>
      <c r="W26" s="35">
        <f t="shared" si="1"/>
        <v>100</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22" t="s">
        <v>2346</v>
      </c>
      <c r="C28" s="223"/>
      <c r="D28" s="223"/>
      <c r="E28" s="223"/>
      <c r="F28" s="223"/>
      <c r="G28" s="223"/>
      <c r="H28" s="223"/>
      <c r="I28" s="223"/>
      <c r="J28" s="223"/>
      <c r="K28" s="223"/>
      <c r="L28" s="223"/>
      <c r="M28" s="223"/>
      <c r="N28" s="223"/>
      <c r="O28" s="223"/>
      <c r="P28" s="223"/>
      <c r="Q28" s="224"/>
      <c r="R28" s="37" t="s">
        <v>45</v>
      </c>
      <c r="S28" s="228" t="s">
        <v>46</v>
      </c>
      <c r="T28" s="228"/>
      <c r="U28" s="38" t="s">
        <v>65</v>
      </c>
      <c r="V28" s="229" t="s">
        <v>66</v>
      </c>
      <c r="W28" s="230"/>
    </row>
    <row r="29" spans="2:27" ht="30.75" customHeight="1" thickBot="1" x14ac:dyDescent="0.25">
      <c r="B29" s="225"/>
      <c r="C29" s="226"/>
      <c r="D29" s="226"/>
      <c r="E29" s="226"/>
      <c r="F29" s="226"/>
      <c r="G29" s="226"/>
      <c r="H29" s="226"/>
      <c r="I29" s="226"/>
      <c r="J29" s="226"/>
      <c r="K29" s="226"/>
      <c r="L29" s="226"/>
      <c r="M29" s="226"/>
      <c r="N29" s="226"/>
      <c r="O29" s="226"/>
      <c r="P29" s="226"/>
      <c r="Q29" s="227"/>
      <c r="R29" s="39" t="s">
        <v>67</v>
      </c>
      <c r="S29" s="39" t="s">
        <v>67</v>
      </c>
      <c r="T29" s="39" t="s">
        <v>52</v>
      </c>
      <c r="U29" s="39" t="s">
        <v>67</v>
      </c>
      <c r="V29" s="39" t="s">
        <v>68</v>
      </c>
      <c r="W29" s="32" t="s">
        <v>69</v>
      </c>
      <c r="Y29" s="36"/>
    </row>
    <row r="30" spans="2:27" ht="23.25" customHeight="1" thickBot="1" x14ac:dyDescent="0.25">
      <c r="B30" s="231" t="s">
        <v>70</v>
      </c>
      <c r="C30" s="232"/>
      <c r="D30" s="232"/>
      <c r="E30" s="40" t="s">
        <v>71</v>
      </c>
      <c r="F30" s="40"/>
      <c r="G30" s="40"/>
      <c r="H30" s="41"/>
      <c r="I30" s="41"/>
      <c r="J30" s="41"/>
      <c r="K30" s="41"/>
      <c r="L30" s="41"/>
      <c r="M30" s="41"/>
      <c r="N30" s="41"/>
      <c r="O30" s="41"/>
      <c r="P30" s="42"/>
      <c r="Q30" s="42"/>
      <c r="R30" s="43" t="s">
        <v>1952</v>
      </c>
      <c r="S30" s="44" t="s">
        <v>11</v>
      </c>
      <c r="T30" s="42"/>
      <c r="U30" s="44" t="s">
        <v>1952</v>
      </c>
      <c r="V30" s="42"/>
      <c r="W30" s="45">
        <f>+IF(ISERR(U30/R30*100),"N/A",ROUND(U30/R30*100,2))</f>
        <v>100</v>
      </c>
    </row>
    <row r="31" spans="2:27" ht="26.25" customHeight="1" thickBot="1" x14ac:dyDescent="0.25">
      <c r="B31" s="233" t="s">
        <v>74</v>
      </c>
      <c r="C31" s="234"/>
      <c r="D31" s="234"/>
      <c r="E31" s="46" t="s">
        <v>71</v>
      </c>
      <c r="F31" s="46"/>
      <c r="G31" s="46"/>
      <c r="H31" s="47"/>
      <c r="I31" s="47"/>
      <c r="J31" s="47"/>
      <c r="K31" s="47"/>
      <c r="L31" s="47"/>
      <c r="M31" s="47"/>
      <c r="N31" s="47"/>
      <c r="O31" s="47"/>
      <c r="P31" s="48"/>
      <c r="Q31" s="48"/>
      <c r="R31" s="49" t="s">
        <v>1952</v>
      </c>
      <c r="S31" s="50" t="s">
        <v>1952</v>
      </c>
      <c r="T31" s="51">
        <f>+IF(ISERR(S31/R31*100),"N/A",ROUND(S31/R31*100,2))</f>
        <v>100</v>
      </c>
      <c r="U31" s="50" t="s">
        <v>1952</v>
      </c>
      <c r="V31" s="51">
        <f>+IF(ISERR(U31/S31*100),"N/A",ROUND(U31/S31*100,2))</f>
        <v>100</v>
      </c>
      <c r="W31" s="52">
        <f>+IF(ISERR(U31/R31*100),"N/A",ROUND(U31/R31*100,2))</f>
        <v>100</v>
      </c>
    </row>
    <row r="32" spans="2:27" ht="22.5" customHeight="1" thickTop="1" thickBot="1" x14ac:dyDescent="0.25">
      <c r="B32" s="11" t="s">
        <v>80</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13" t="s">
        <v>1951</v>
      </c>
      <c r="C33" s="214"/>
      <c r="D33" s="214"/>
      <c r="E33" s="214"/>
      <c r="F33" s="214"/>
      <c r="G33" s="214"/>
      <c r="H33" s="214"/>
      <c r="I33" s="214"/>
      <c r="J33" s="214"/>
      <c r="K33" s="214"/>
      <c r="L33" s="214"/>
      <c r="M33" s="214"/>
      <c r="N33" s="214"/>
      <c r="O33" s="214"/>
      <c r="P33" s="214"/>
      <c r="Q33" s="214"/>
      <c r="R33" s="214"/>
      <c r="S33" s="214"/>
      <c r="T33" s="214"/>
      <c r="U33" s="214"/>
      <c r="V33" s="214"/>
      <c r="W33" s="215"/>
    </row>
    <row r="34" spans="2:23" ht="83.2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1950</v>
      </c>
      <c r="C35" s="214"/>
      <c r="D35" s="214"/>
      <c r="E35" s="214"/>
      <c r="F35" s="214"/>
      <c r="G35" s="214"/>
      <c r="H35" s="214"/>
      <c r="I35" s="214"/>
      <c r="J35" s="214"/>
      <c r="K35" s="214"/>
      <c r="L35" s="214"/>
      <c r="M35" s="214"/>
      <c r="N35" s="214"/>
      <c r="O35" s="214"/>
      <c r="P35" s="214"/>
      <c r="Q35" s="214"/>
      <c r="R35" s="214"/>
      <c r="S35" s="214"/>
      <c r="T35" s="214"/>
      <c r="U35" s="214"/>
      <c r="V35" s="214"/>
      <c r="W35" s="215"/>
    </row>
    <row r="36" spans="2:23" ht="15" customHeight="1" thickBot="1" x14ac:dyDescent="0.25">
      <c r="B36" s="216"/>
      <c r="C36" s="217"/>
      <c r="D36" s="217"/>
      <c r="E36" s="217"/>
      <c r="F36" s="217"/>
      <c r="G36" s="217"/>
      <c r="H36" s="217"/>
      <c r="I36" s="217"/>
      <c r="J36" s="217"/>
      <c r="K36" s="217"/>
      <c r="L36" s="217"/>
      <c r="M36" s="217"/>
      <c r="N36" s="217"/>
      <c r="O36" s="217"/>
      <c r="P36" s="217"/>
      <c r="Q36" s="217"/>
      <c r="R36" s="217"/>
      <c r="S36" s="217"/>
      <c r="T36" s="217"/>
      <c r="U36" s="217"/>
      <c r="V36" s="217"/>
      <c r="W36" s="218"/>
    </row>
    <row r="37" spans="2:23" ht="37.5" customHeight="1" thickTop="1" x14ac:dyDescent="0.2">
      <c r="B37" s="213" t="s">
        <v>1949</v>
      </c>
      <c r="C37" s="214"/>
      <c r="D37" s="214"/>
      <c r="E37" s="214"/>
      <c r="F37" s="214"/>
      <c r="G37" s="214"/>
      <c r="H37" s="214"/>
      <c r="I37" s="214"/>
      <c r="J37" s="214"/>
      <c r="K37" s="214"/>
      <c r="L37" s="214"/>
      <c r="M37" s="214"/>
      <c r="N37" s="214"/>
      <c r="O37" s="214"/>
      <c r="P37" s="214"/>
      <c r="Q37" s="214"/>
      <c r="R37" s="214"/>
      <c r="S37" s="214"/>
      <c r="T37" s="214"/>
      <c r="U37" s="214"/>
      <c r="V37" s="214"/>
      <c r="W37" s="215"/>
    </row>
    <row r="38" spans="2:23" ht="13.5" thickBot="1" x14ac:dyDescent="0.25">
      <c r="B38" s="219"/>
      <c r="C38" s="220"/>
      <c r="D38" s="220"/>
      <c r="E38" s="220"/>
      <c r="F38" s="220"/>
      <c r="G38" s="220"/>
      <c r="H38" s="220"/>
      <c r="I38" s="220"/>
      <c r="J38" s="220"/>
      <c r="K38" s="220"/>
      <c r="L38" s="220"/>
      <c r="M38" s="220"/>
      <c r="N38" s="220"/>
      <c r="O38" s="220"/>
      <c r="P38" s="220"/>
      <c r="Q38" s="220"/>
      <c r="R38" s="220"/>
      <c r="S38" s="220"/>
      <c r="T38" s="220"/>
      <c r="U38" s="220"/>
      <c r="V38" s="220"/>
      <c r="W38" s="221"/>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111</v>
      </c>
      <c r="D4" s="266" t="s">
        <v>110</v>
      </c>
      <c r="E4" s="266"/>
      <c r="F4" s="266"/>
      <c r="G4" s="266"/>
      <c r="H4" s="267"/>
      <c r="I4" s="18"/>
      <c r="J4" s="268" t="s">
        <v>6</v>
      </c>
      <c r="K4" s="266"/>
      <c r="L4" s="17" t="s">
        <v>206</v>
      </c>
      <c r="M4" s="269" t="s">
        <v>205</v>
      </c>
      <c r="N4" s="269"/>
      <c r="O4" s="269"/>
      <c r="P4" s="269"/>
      <c r="Q4" s="270"/>
      <c r="R4" s="19"/>
      <c r="S4" s="271" t="s">
        <v>9</v>
      </c>
      <c r="T4" s="272"/>
      <c r="U4" s="272"/>
      <c r="V4" s="259" t="s">
        <v>204</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50.25" customHeight="1" thickBot="1" x14ac:dyDescent="0.25">
      <c r="B6" s="20" t="s">
        <v>12</v>
      </c>
      <c r="C6" s="21" t="s">
        <v>195</v>
      </c>
      <c r="D6" s="255" t="s">
        <v>203</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202</v>
      </c>
      <c r="K8" s="26" t="s">
        <v>201</v>
      </c>
      <c r="L8" s="26" t="s">
        <v>202</v>
      </c>
      <c r="M8" s="26" t="s">
        <v>201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17" customHeight="1" thickTop="1" thickBot="1" x14ac:dyDescent="0.25">
      <c r="B10" s="27" t="s">
        <v>25</v>
      </c>
      <c r="C10" s="259" t="s">
        <v>200</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145</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199</v>
      </c>
      <c r="C21" s="236"/>
      <c r="D21" s="236"/>
      <c r="E21" s="236"/>
      <c r="F21" s="236"/>
      <c r="G21" s="236"/>
      <c r="H21" s="236"/>
      <c r="I21" s="236"/>
      <c r="J21" s="236"/>
      <c r="K21" s="236"/>
      <c r="L21" s="236"/>
      <c r="M21" s="237" t="s">
        <v>195</v>
      </c>
      <c r="N21" s="237"/>
      <c r="O21" s="237" t="s">
        <v>52</v>
      </c>
      <c r="P21" s="237"/>
      <c r="Q21" s="238" t="s">
        <v>53</v>
      </c>
      <c r="R21" s="238"/>
      <c r="S21" s="34" t="s">
        <v>54</v>
      </c>
      <c r="T21" s="34" t="s">
        <v>54</v>
      </c>
      <c r="U21" s="34" t="s">
        <v>197</v>
      </c>
      <c r="V21" s="34">
        <f>+IF(ISERR(U21/T21*100),"N/A",ROUND(U21/T21*100,2))</f>
        <v>170</v>
      </c>
      <c r="W21" s="35">
        <f>+IF(ISERR(U21/S21*100),"N/A",ROUND(U21/S21*100,2))</f>
        <v>170</v>
      </c>
    </row>
    <row r="22" spans="2:27" ht="56.25" customHeight="1" x14ac:dyDescent="0.2">
      <c r="B22" s="235" t="s">
        <v>198</v>
      </c>
      <c r="C22" s="236"/>
      <c r="D22" s="236"/>
      <c r="E22" s="236"/>
      <c r="F22" s="236"/>
      <c r="G22" s="236"/>
      <c r="H22" s="236"/>
      <c r="I22" s="236"/>
      <c r="J22" s="236"/>
      <c r="K22" s="236"/>
      <c r="L22" s="236"/>
      <c r="M22" s="237" t="s">
        <v>195</v>
      </c>
      <c r="N22" s="237"/>
      <c r="O22" s="237" t="s">
        <v>52</v>
      </c>
      <c r="P22" s="237"/>
      <c r="Q22" s="238" t="s">
        <v>53</v>
      </c>
      <c r="R22" s="238"/>
      <c r="S22" s="34" t="s">
        <v>54</v>
      </c>
      <c r="T22" s="34" t="s">
        <v>54</v>
      </c>
      <c r="U22" s="34" t="s">
        <v>197</v>
      </c>
      <c r="V22" s="34">
        <f>+IF(ISERR(U22/T22*100),"N/A",ROUND(U22/T22*100,2))</f>
        <v>170</v>
      </c>
      <c r="W22" s="35">
        <f>+IF(ISERR(U22/S22*100),"N/A",ROUND(U22/S22*100,2))</f>
        <v>170</v>
      </c>
    </row>
    <row r="23" spans="2:27" ht="56.25" customHeight="1" thickBot="1" x14ac:dyDescent="0.25">
      <c r="B23" s="235" t="s">
        <v>196</v>
      </c>
      <c r="C23" s="236"/>
      <c r="D23" s="236"/>
      <c r="E23" s="236"/>
      <c r="F23" s="236"/>
      <c r="G23" s="236"/>
      <c r="H23" s="236"/>
      <c r="I23" s="236"/>
      <c r="J23" s="236"/>
      <c r="K23" s="236"/>
      <c r="L23" s="236"/>
      <c r="M23" s="237" t="s">
        <v>195</v>
      </c>
      <c r="N23" s="237"/>
      <c r="O23" s="237" t="s">
        <v>52</v>
      </c>
      <c r="P23" s="237"/>
      <c r="Q23" s="238" t="s">
        <v>69</v>
      </c>
      <c r="R23" s="238"/>
      <c r="S23" s="34" t="s">
        <v>54</v>
      </c>
      <c r="T23" s="34" t="s">
        <v>54</v>
      </c>
      <c r="U23" s="34" t="s">
        <v>54</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193</v>
      </c>
      <c r="F27" s="40"/>
      <c r="G27" s="40"/>
      <c r="H27" s="41"/>
      <c r="I27" s="41"/>
      <c r="J27" s="41"/>
      <c r="K27" s="41"/>
      <c r="L27" s="41"/>
      <c r="M27" s="41"/>
      <c r="N27" s="41"/>
      <c r="O27" s="41"/>
      <c r="P27" s="42"/>
      <c r="Q27" s="42"/>
      <c r="R27" s="43" t="s">
        <v>194</v>
      </c>
      <c r="S27" s="44" t="s">
        <v>11</v>
      </c>
      <c r="T27" s="42"/>
      <c r="U27" s="44" t="s">
        <v>190</v>
      </c>
      <c r="V27" s="42"/>
      <c r="W27" s="45">
        <f>+IF(ISERR(U27/R27*100),"N/A",ROUND(U27/R27*100,2))</f>
        <v>62.5</v>
      </c>
    </row>
    <row r="28" spans="2:27" ht="26.25" customHeight="1" thickBot="1" x14ac:dyDescent="0.25">
      <c r="B28" s="233" t="s">
        <v>74</v>
      </c>
      <c r="C28" s="234"/>
      <c r="D28" s="234"/>
      <c r="E28" s="46" t="s">
        <v>193</v>
      </c>
      <c r="F28" s="46"/>
      <c r="G28" s="46"/>
      <c r="H28" s="47"/>
      <c r="I28" s="47"/>
      <c r="J28" s="47"/>
      <c r="K28" s="47"/>
      <c r="L28" s="47"/>
      <c r="M28" s="47"/>
      <c r="N28" s="47"/>
      <c r="O28" s="47"/>
      <c r="P28" s="48"/>
      <c r="Q28" s="48"/>
      <c r="R28" s="49" t="s">
        <v>192</v>
      </c>
      <c r="S28" s="50" t="s">
        <v>191</v>
      </c>
      <c r="T28" s="51">
        <f>+IF(ISERR(S28/R28*100),"N/A",ROUND(S28/R28*100,2))</f>
        <v>100</v>
      </c>
      <c r="U28" s="50" t="s">
        <v>190</v>
      </c>
      <c r="V28" s="51">
        <f>+IF(ISERR(U28/S28*100),"N/A",ROUND(U28/S28*100,2))</f>
        <v>73.08</v>
      </c>
      <c r="W28" s="52">
        <f>+IF(ISERR(U28/R28*100),"N/A",ROUND(U28/R28*100,2))</f>
        <v>73.08</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189</v>
      </c>
      <c r="C30" s="214"/>
      <c r="D30" s="214"/>
      <c r="E30" s="214"/>
      <c r="F30" s="214"/>
      <c r="G30" s="214"/>
      <c r="H30" s="214"/>
      <c r="I30" s="214"/>
      <c r="J30" s="214"/>
      <c r="K30" s="214"/>
      <c r="L30" s="214"/>
      <c r="M30" s="214"/>
      <c r="N30" s="214"/>
      <c r="O30" s="214"/>
      <c r="P30" s="214"/>
      <c r="Q30" s="214"/>
      <c r="R30" s="214"/>
      <c r="S30" s="214"/>
      <c r="T30" s="214"/>
      <c r="U30" s="214"/>
      <c r="V30" s="214"/>
      <c r="W30" s="215"/>
    </row>
    <row r="31" spans="2:27" ht="37.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188</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187</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1988</v>
      </c>
      <c r="D4" s="266" t="s">
        <v>1987</v>
      </c>
      <c r="E4" s="266"/>
      <c r="F4" s="266"/>
      <c r="G4" s="266"/>
      <c r="H4" s="267"/>
      <c r="I4" s="18"/>
      <c r="J4" s="268" t="s">
        <v>6</v>
      </c>
      <c r="K4" s="266"/>
      <c r="L4" s="17" t="s">
        <v>264</v>
      </c>
      <c r="M4" s="269" t="s">
        <v>263</v>
      </c>
      <c r="N4" s="269"/>
      <c r="O4" s="269"/>
      <c r="P4" s="269"/>
      <c r="Q4" s="270"/>
      <c r="R4" s="19"/>
      <c r="S4" s="271" t="s">
        <v>9</v>
      </c>
      <c r="T4" s="272"/>
      <c r="U4" s="272"/>
      <c r="V4" s="259" t="s">
        <v>1986</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1975</v>
      </c>
      <c r="D6" s="255" t="s">
        <v>1985</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1984</v>
      </c>
      <c r="K8" s="26" t="s">
        <v>1983</v>
      </c>
      <c r="L8" s="26" t="s">
        <v>1982</v>
      </c>
      <c r="M8" s="26" t="s">
        <v>1981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38" customHeight="1" thickTop="1" thickBot="1" x14ac:dyDescent="0.25">
      <c r="B10" s="27" t="s">
        <v>25</v>
      </c>
      <c r="C10" s="259" t="s">
        <v>1980</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1979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1978</v>
      </c>
      <c r="C21" s="236"/>
      <c r="D21" s="236"/>
      <c r="E21" s="236"/>
      <c r="F21" s="236"/>
      <c r="G21" s="236"/>
      <c r="H21" s="236"/>
      <c r="I21" s="236"/>
      <c r="J21" s="236"/>
      <c r="K21" s="236"/>
      <c r="L21" s="236"/>
      <c r="M21" s="237" t="s">
        <v>1975</v>
      </c>
      <c r="N21" s="237"/>
      <c r="O21" s="237" t="s">
        <v>52</v>
      </c>
      <c r="P21" s="237"/>
      <c r="Q21" s="238" t="s">
        <v>53</v>
      </c>
      <c r="R21" s="238"/>
      <c r="S21" s="34" t="s">
        <v>54</v>
      </c>
      <c r="T21" s="34" t="s">
        <v>54</v>
      </c>
      <c r="U21" s="34" t="s">
        <v>736</v>
      </c>
      <c r="V21" s="34">
        <f>+IF(ISERR(U21/T21*100),"N/A",ROUND(U21/T21*100,2))</f>
        <v>66.599999999999994</v>
      </c>
      <c r="W21" s="35">
        <f>+IF(ISERR(U21/S21*100),"N/A",ROUND(U21/S21*100,2))</f>
        <v>66.599999999999994</v>
      </c>
    </row>
    <row r="22" spans="2:27" ht="56.25" customHeight="1" x14ac:dyDescent="0.2">
      <c r="B22" s="235" t="s">
        <v>1977</v>
      </c>
      <c r="C22" s="236"/>
      <c r="D22" s="236"/>
      <c r="E22" s="236"/>
      <c r="F22" s="236"/>
      <c r="G22" s="236"/>
      <c r="H22" s="236"/>
      <c r="I22" s="236"/>
      <c r="J22" s="236"/>
      <c r="K22" s="236"/>
      <c r="L22" s="236"/>
      <c r="M22" s="237" t="s">
        <v>1975</v>
      </c>
      <c r="N22" s="237"/>
      <c r="O22" s="237" t="s">
        <v>52</v>
      </c>
      <c r="P22" s="237"/>
      <c r="Q22" s="238" t="s">
        <v>53</v>
      </c>
      <c r="R22" s="238"/>
      <c r="S22" s="34" t="s">
        <v>54</v>
      </c>
      <c r="T22" s="34" t="s">
        <v>140</v>
      </c>
      <c r="U22" s="34" t="s">
        <v>140</v>
      </c>
      <c r="V22" s="34" t="str">
        <f>+IF(ISERR(U22/T22*100),"N/A",ROUND(U22/T22*100,2))</f>
        <v>N/A</v>
      </c>
      <c r="W22" s="35">
        <f>+IF(ISERR(U22/S22*100),"N/A",ROUND(U22/S22*100,2))</f>
        <v>0</v>
      </c>
    </row>
    <row r="23" spans="2:27" ht="56.25" customHeight="1" thickBot="1" x14ac:dyDescent="0.25">
      <c r="B23" s="235" t="s">
        <v>1976</v>
      </c>
      <c r="C23" s="236"/>
      <c r="D23" s="236"/>
      <c r="E23" s="236"/>
      <c r="F23" s="236"/>
      <c r="G23" s="236"/>
      <c r="H23" s="236"/>
      <c r="I23" s="236"/>
      <c r="J23" s="236"/>
      <c r="K23" s="236"/>
      <c r="L23" s="236"/>
      <c r="M23" s="237" t="s">
        <v>1975</v>
      </c>
      <c r="N23" s="237"/>
      <c r="O23" s="237" t="s">
        <v>52</v>
      </c>
      <c r="P23" s="237"/>
      <c r="Q23" s="238" t="s">
        <v>53</v>
      </c>
      <c r="R23" s="238"/>
      <c r="S23" s="34" t="s">
        <v>54</v>
      </c>
      <c r="T23" s="34" t="s">
        <v>54</v>
      </c>
      <c r="U23" s="34" t="s">
        <v>260</v>
      </c>
      <c r="V23" s="34">
        <f>+IF(ISERR(U23/T23*100),"N/A",ROUND(U23/T23*100,2))</f>
        <v>20</v>
      </c>
      <c r="W23" s="35">
        <f>+IF(ISERR(U23/S23*100),"N/A",ROUND(U23/S23*100,2))</f>
        <v>20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1973</v>
      </c>
      <c r="F27" s="40"/>
      <c r="G27" s="40"/>
      <c r="H27" s="41"/>
      <c r="I27" s="41"/>
      <c r="J27" s="41"/>
      <c r="K27" s="41"/>
      <c r="L27" s="41"/>
      <c r="M27" s="41"/>
      <c r="N27" s="41"/>
      <c r="O27" s="41"/>
      <c r="P27" s="42"/>
      <c r="Q27" s="42"/>
      <c r="R27" s="43" t="s">
        <v>1974</v>
      </c>
      <c r="S27" s="44" t="s">
        <v>11</v>
      </c>
      <c r="T27" s="42"/>
      <c r="U27" s="44" t="s">
        <v>1972</v>
      </c>
      <c r="V27" s="42"/>
      <c r="W27" s="45">
        <f>+IF(ISERR(U27/R27*100),"N/A",ROUND(U27/R27*100,2))</f>
        <v>82.89</v>
      </c>
    </row>
    <row r="28" spans="2:27" ht="26.25" customHeight="1" thickBot="1" x14ac:dyDescent="0.25">
      <c r="B28" s="233" t="s">
        <v>74</v>
      </c>
      <c r="C28" s="234"/>
      <c r="D28" s="234"/>
      <c r="E28" s="46" t="s">
        <v>1973</v>
      </c>
      <c r="F28" s="46"/>
      <c r="G28" s="46"/>
      <c r="H28" s="47"/>
      <c r="I28" s="47"/>
      <c r="J28" s="47"/>
      <c r="K28" s="47"/>
      <c r="L28" s="47"/>
      <c r="M28" s="47"/>
      <c r="N28" s="47"/>
      <c r="O28" s="47"/>
      <c r="P28" s="48"/>
      <c r="Q28" s="48"/>
      <c r="R28" s="49" t="s">
        <v>1972</v>
      </c>
      <c r="S28" s="50" t="s">
        <v>1972</v>
      </c>
      <c r="T28" s="51">
        <f>+IF(ISERR(S28/R28*100),"N/A",ROUND(S28/R28*100,2))</f>
        <v>100</v>
      </c>
      <c r="U28" s="50" t="s">
        <v>1972</v>
      </c>
      <c r="V28" s="51">
        <f>+IF(ISERR(U28/S28*100),"N/A",ROUND(U28/S28*100,2))</f>
        <v>100</v>
      </c>
      <c r="W28" s="52">
        <f>+IF(ISERR(U28/R28*100),"N/A",ROUND(U28/R28*100,2))</f>
        <v>100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1971</v>
      </c>
      <c r="C30" s="214"/>
      <c r="D30" s="214"/>
      <c r="E30" s="214"/>
      <c r="F30" s="214"/>
      <c r="G30" s="214"/>
      <c r="H30" s="214"/>
      <c r="I30" s="214"/>
      <c r="J30" s="214"/>
      <c r="K30" s="214"/>
      <c r="L30" s="214"/>
      <c r="M30" s="214"/>
      <c r="N30" s="214"/>
      <c r="O30" s="214"/>
      <c r="P30" s="214"/>
      <c r="Q30" s="214"/>
      <c r="R30" s="214"/>
      <c r="S30" s="214"/>
      <c r="T30" s="214"/>
      <c r="U30" s="214"/>
      <c r="V30" s="214"/>
      <c r="W30" s="215"/>
    </row>
    <row r="31" spans="2:27" ht="22.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1970</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1969</v>
      </c>
      <c r="C34" s="214"/>
      <c r="D34" s="214"/>
      <c r="E34" s="214"/>
      <c r="F34" s="214"/>
      <c r="G34" s="214"/>
      <c r="H34" s="214"/>
      <c r="I34" s="214"/>
      <c r="J34" s="214"/>
      <c r="K34" s="214"/>
      <c r="L34" s="214"/>
      <c r="M34" s="214"/>
      <c r="N34" s="214"/>
      <c r="O34" s="214"/>
      <c r="P34" s="214"/>
      <c r="Q34" s="214"/>
      <c r="R34" s="214"/>
      <c r="S34" s="214"/>
      <c r="T34" s="214"/>
      <c r="U34" s="214"/>
      <c r="V34" s="214"/>
      <c r="W34" s="215"/>
    </row>
    <row r="35" spans="2:23" ht="30" customHeight="1"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2010</v>
      </c>
      <c r="D4" s="266" t="s">
        <v>2009</v>
      </c>
      <c r="E4" s="266"/>
      <c r="F4" s="266"/>
      <c r="G4" s="266"/>
      <c r="H4" s="267"/>
      <c r="I4" s="18"/>
      <c r="J4" s="268" t="s">
        <v>6</v>
      </c>
      <c r="K4" s="266"/>
      <c r="L4" s="17" t="s">
        <v>2008</v>
      </c>
      <c r="M4" s="269" t="s">
        <v>2007</v>
      </c>
      <c r="N4" s="269"/>
      <c r="O4" s="269"/>
      <c r="P4" s="269"/>
      <c r="Q4" s="270"/>
      <c r="R4" s="19"/>
      <c r="S4" s="271" t="s">
        <v>9</v>
      </c>
      <c r="T4" s="272"/>
      <c r="U4" s="272"/>
      <c r="V4" s="259" t="s">
        <v>1628</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13</v>
      </c>
      <c r="D6" s="255" t="s">
        <v>2006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1997</v>
      </c>
      <c r="D7" s="257" t="s">
        <v>2005</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2004</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2003</v>
      </c>
      <c r="C21" s="236"/>
      <c r="D21" s="236"/>
      <c r="E21" s="236"/>
      <c r="F21" s="236"/>
      <c r="G21" s="236"/>
      <c r="H21" s="236"/>
      <c r="I21" s="236"/>
      <c r="J21" s="236"/>
      <c r="K21" s="236"/>
      <c r="L21" s="236"/>
      <c r="M21" s="237" t="s">
        <v>13</v>
      </c>
      <c r="N21" s="237"/>
      <c r="O21" s="237" t="s">
        <v>52</v>
      </c>
      <c r="P21" s="237"/>
      <c r="Q21" s="238" t="s">
        <v>53</v>
      </c>
      <c r="R21" s="238"/>
      <c r="S21" s="34" t="s">
        <v>779</v>
      </c>
      <c r="T21" s="34" t="s">
        <v>779</v>
      </c>
      <c r="U21" s="34" t="s">
        <v>2002</v>
      </c>
      <c r="V21" s="34">
        <f>+IF(ISERR(U21/T21*100),"N/A",ROUND(U21/T21*100,2))</f>
        <v>77.3</v>
      </c>
      <c r="W21" s="35">
        <f>+IF(ISERR(U21/S21*100),"N/A",ROUND(U21/S21*100,2))</f>
        <v>77.3</v>
      </c>
    </row>
    <row r="22" spans="2:27" ht="56.25" customHeight="1" x14ac:dyDescent="0.2">
      <c r="B22" s="235" t="s">
        <v>2001</v>
      </c>
      <c r="C22" s="236"/>
      <c r="D22" s="236"/>
      <c r="E22" s="236"/>
      <c r="F22" s="236"/>
      <c r="G22" s="236"/>
      <c r="H22" s="236"/>
      <c r="I22" s="236"/>
      <c r="J22" s="236"/>
      <c r="K22" s="236"/>
      <c r="L22" s="236"/>
      <c r="M22" s="237" t="s">
        <v>13</v>
      </c>
      <c r="N22" s="237"/>
      <c r="O22" s="237" t="s">
        <v>52</v>
      </c>
      <c r="P22" s="237"/>
      <c r="Q22" s="238" t="s">
        <v>53</v>
      </c>
      <c r="R22" s="238"/>
      <c r="S22" s="34" t="s">
        <v>63</v>
      </c>
      <c r="T22" s="34" t="s">
        <v>63</v>
      </c>
      <c r="U22" s="34" t="s">
        <v>2000</v>
      </c>
      <c r="V22" s="34">
        <f>+IF(ISERR(U22/T22*100),"N/A",ROUND(U22/T22*100,2))</f>
        <v>86.56</v>
      </c>
      <c r="W22" s="35">
        <f>+IF(ISERR(U22/S22*100),"N/A",ROUND(U22/S22*100,2))</f>
        <v>86.56</v>
      </c>
    </row>
    <row r="23" spans="2:27" ht="56.25" customHeight="1" x14ac:dyDescent="0.2">
      <c r="B23" s="235" t="s">
        <v>1999</v>
      </c>
      <c r="C23" s="236"/>
      <c r="D23" s="236"/>
      <c r="E23" s="236"/>
      <c r="F23" s="236"/>
      <c r="G23" s="236"/>
      <c r="H23" s="236"/>
      <c r="I23" s="236"/>
      <c r="J23" s="236"/>
      <c r="K23" s="236"/>
      <c r="L23" s="236"/>
      <c r="M23" s="237" t="s">
        <v>1997</v>
      </c>
      <c r="N23" s="237"/>
      <c r="O23" s="237" t="s">
        <v>52</v>
      </c>
      <c r="P23" s="237"/>
      <c r="Q23" s="238" t="s">
        <v>53</v>
      </c>
      <c r="R23" s="238"/>
      <c r="S23" s="34" t="s">
        <v>792</v>
      </c>
      <c r="T23" s="34" t="s">
        <v>792</v>
      </c>
      <c r="U23" s="34" t="s">
        <v>140</v>
      </c>
      <c r="V23" s="34">
        <f>+IF(ISERR(U23/T23*100),"N/A",ROUND(U23/T23*100,2))</f>
        <v>0</v>
      </c>
      <c r="W23" s="35">
        <f>+IF(ISERR(U23/S23*100),"N/A",ROUND(U23/S23*100,2))</f>
        <v>0</v>
      </c>
    </row>
    <row r="24" spans="2:27" ht="56.25" customHeight="1" thickBot="1" x14ac:dyDescent="0.25">
      <c r="B24" s="235" t="s">
        <v>1998</v>
      </c>
      <c r="C24" s="236"/>
      <c r="D24" s="236"/>
      <c r="E24" s="236"/>
      <c r="F24" s="236"/>
      <c r="G24" s="236"/>
      <c r="H24" s="236"/>
      <c r="I24" s="236"/>
      <c r="J24" s="236"/>
      <c r="K24" s="236"/>
      <c r="L24" s="236"/>
      <c r="M24" s="237" t="s">
        <v>1997</v>
      </c>
      <c r="N24" s="237"/>
      <c r="O24" s="237" t="s">
        <v>52</v>
      </c>
      <c r="P24" s="237"/>
      <c r="Q24" s="238" t="s">
        <v>53</v>
      </c>
      <c r="R24" s="238"/>
      <c r="S24" s="34" t="s">
        <v>792</v>
      </c>
      <c r="T24" s="34" t="s">
        <v>792</v>
      </c>
      <c r="U24" s="34" t="s">
        <v>140</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2" t="s">
        <v>2346</v>
      </c>
      <c r="C26" s="223"/>
      <c r="D26" s="223"/>
      <c r="E26" s="223"/>
      <c r="F26" s="223"/>
      <c r="G26" s="223"/>
      <c r="H26" s="223"/>
      <c r="I26" s="223"/>
      <c r="J26" s="223"/>
      <c r="K26" s="223"/>
      <c r="L26" s="223"/>
      <c r="M26" s="223"/>
      <c r="N26" s="223"/>
      <c r="O26" s="223"/>
      <c r="P26" s="223"/>
      <c r="Q26" s="224"/>
      <c r="R26" s="37" t="s">
        <v>45</v>
      </c>
      <c r="S26" s="228" t="s">
        <v>46</v>
      </c>
      <c r="T26" s="228"/>
      <c r="U26" s="38" t="s">
        <v>65</v>
      </c>
      <c r="V26" s="229" t="s">
        <v>66</v>
      </c>
      <c r="W26" s="230"/>
    </row>
    <row r="27" spans="2:27" ht="30.75" customHeight="1" thickBot="1" x14ac:dyDescent="0.25">
      <c r="B27" s="225"/>
      <c r="C27" s="226"/>
      <c r="D27" s="226"/>
      <c r="E27" s="226"/>
      <c r="F27" s="226"/>
      <c r="G27" s="226"/>
      <c r="H27" s="226"/>
      <c r="I27" s="226"/>
      <c r="J27" s="226"/>
      <c r="K27" s="226"/>
      <c r="L27" s="226"/>
      <c r="M27" s="226"/>
      <c r="N27" s="226"/>
      <c r="O27" s="226"/>
      <c r="P27" s="226"/>
      <c r="Q27" s="227"/>
      <c r="R27" s="39" t="s">
        <v>67</v>
      </c>
      <c r="S27" s="39" t="s">
        <v>67</v>
      </c>
      <c r="T27" s="39" t="s">
        <v>52</v>
      </c>
      <c r="U27" s="39" t="s">
        <v>67</v>
      </c>
      <c r="V27" s="39" t="s">
        <v>68</v>
      </c>
      <c r="W27" s="32" t="s">
        <v>69</v>
      </c>
      <c r="Y27" s="36"/>
    </row>
    <row r="28" spans="2:27" ht="23.25" customHeight="1" thickBot="1" x14ac:dyDescent="0.25">
      <c r="B28" s="231" t="s">
        <v>70</v>
      </c>
      <c r="C28" s="232"/>
      <c r="D28" s="232"/>
      <c r="E28" s="40" t="s">
        <v>71</v>
      </c>
      <c r="F28" s="40"/>
      <c r="G28" s="40"/>
      <c r="H28" s="41"/>
      <c r="I28" s="41"/>
      <c r="J28" s="41"/>
      <c r="K28" s="41"/>
      <c r="L28" s="41"/>
      <c r="M28" s="41"/>
      <c r="N28" s="41"/>
      <c r="O28" s="41"/>
      <c r="P28" s="42"/>
      <c r="Q28" s="42"/>
      <c r="R28" s="43" t="s">
        <v>1996</v>
      </c>
      <c r="S28" s="44" t="s">
        <v>11</v>
      </c>
      <c r="T28" s="42"/>
      <c r="U28" s="44" t="s">
        <v>140</v>
      </c>
      <c r="V28" s="42"/>
      <c r="W28" s="45">
        <f>+IF(ISERR(U28/R28*100),"N/A",ROUND(U28/R28*100,2))</f>
        <v>0</v>
      </c>
    </row>
    <row r="29" spans="2:27" ht="26.25" customHeight="1" x14ac:dyDescent="0.2">
      <c r="B29" s="233" t="s">
        <v>74</v>
      </c>
      <c r="C29" s="234"/>
      <c r="D29" s="234"/>
      <c r="E29" s="46" t="s">
        <v>71</v>
      </c>
      <c r="F29" s="46"/>
      <c r="G29" s="46"/>
      <c r="H29" s="47"/>
      <c r="I29" s="47"/>
      <c r="J29" s="47"/>
      <c r="K29" s="47"/>
      <c r="L29" s="47"/>
      <c r="M29" s="47"/>
      <c r="N29" s="47"/>
      <c r="O29" s="47"/>
      <c r="P29" s="48"/>
      <c r="Q29" s="48"/>
      <c r="R29" s="49" t="s">
        <v>140</v>
      </c>
      <c r="S29" s="50" t="s">
        <v>140</v>
      </c>
      <c r="T29" s="51" t="str">
        <f>+IF(ISERR(S29/R29*100),"N/A",ROUND(S29/R29*100,2))</f>
        <v>N/A</v>
      </c>
      <c r="U29" s="50" t="s">
        <v>140</v>
      </c>
      <c r="V29" s="51" t="str">
        <f>+IF(ISERR(U29/S29*100),"N/A",ROUND(U29/S29*100,2))</f>
        <v>N/A</v>
      </c>
      <c r="W29" s="52" t="str">
        <f>+IF(ISERR(U29/R29*100),"N/A",ROUND(U29/R29*100,2))</f>
        <v>N/A</v>
      </c>
    </row>
    <row r="30" spans="2:27" ht="23.25" customHeight="1" thickBot="1" x14ac:dyDescent="0.25">
      <c r="B30" s="231" t="s">
        <v>70</v>
      </c>
      <c r="C30" s="232"/>
      <c r="D30" s="232"/>
      <c r="E30" s="40" t="s">
        <v>1994</v>
      </c>
      <c r="F30" s="40"/>
      <c r="G30" s="40"/>
      <c r="H30" s="41"/>
      <c r="I30" s="41"/>
      <c r="J30" s="41"/>
      <c r="K30" s="41"/>
      <c r="L30" s="41"/>
      <c r="M30" s="41"/>
      <c r="N30" s="41"/>
      <c r="O30" s="41"/>
      <c r="P30" s="42"/>
      <c r="Q30" s="42"/>
      <c r="R30" s="43" t="s">
        <v>1995</v>
      </c>
      <c r="S30" s="44" t="s">
        <v>11</v>
      </c>
      <c r="T30" s="42"/>
      <c r="U30" s="44" t="s">
        <v>1992</v>
      </c>
      <c r="V30" s="42"/>
      <c r="W30" s="45">
        <f>+IF(ISERR(U30/R30*100),"N/A",ROUND(U30/R30*100,2))</f>
        <v>60</v>
      </c>
    </row>
    <row r="31" spans="2:27" ht="26.25" customHeight="1" thickBot="1" x14ac:dyDescent="0.25">
      <c r="B31" s="233" t="s">
        <v>74</v>
      </c>
      <c r="C31" s="234"/>
      <c r="D31" s="234"/>
      <c r="E31" s="46" t="s">
        <v>1994</v>
      </c>
      <c r="F31" s="46"/>
      <c r="G31" s="46"/>
      <c r="H31" s="47"/>
      <c r="I31" s="47"/>
      <c r="J31" s="47"/>
      <c r="K31" s="47"/>
      <c r="L31" s="47"/>
      <c r="M31" s="47"/>
      <c r="N31" s="47"/>
      <c r="O31" s="47"/>
      <c r="P31" s="48"/>
      <c r="Q31" s="48"/>
      <c r="R31" s="49" t="s">
        <v>1993</v>
      </c>
      <c r="S31" s="50" t="s">
        <v>1993</v>
      </c>
      <c r="T31" s="51">
        <f>+IF(ISERR(S31/R31*100),"N/A",ROUND(S31/R31*100,2))</f>
        <v>100</v>
      </c>
      <c r="U31" s="50" t="s">
        <v>1992</v>
      </c>
      <c r="V31" s="51">
        <f>+IF(ISERR(U31/S31*100),"N/A",ROUND(U31/S31*100,2))</f>
        <v>42.86</v>
      </c>
      <c r="W31" s="52">
        <f>+IF(ISERR(U31/R31*100),"N/A",ROUND(U31/R31*100,2))</f>
        <v>42.86</v>
      </c>
    </row>
    <row r="32" spans="2:27" ht="22.5" customHeight="1" thickTop="1" thickBot="1" x14ac:dyDescent="0.25">
      <c r="B32" s="11" t="s">
        <v>80</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13" t="s">
        <v>1991</v>
      </c>
      <c r="C33" s="214"/>
      <c r="D33" s="214"/>
      <c r="E33" s="214"/>
      <c r="F33" s="214"/>
      <c r="G33" s="214"/>
      <c r="H33" s="214"/>
      <c r="I33" s="214"/>
      <c r="J33" s="214"/>
      <c r="K33" s="214"/>
      <c r="L33" s="214"/>
      <c r="M33" s="214"/>
      <c r="N33" s="214"/>
      <c r="O33" s="214"/>
      <c r="P33" s="214"/>
      <c r="Q33" s="214"/>
      <c r="R33" s="214"/>
      <c r="S33" s="214"/>
      <c r="T33" s="214"/>
      <c r="U33" s="214"/>
      <c r="V33" s="214"/>
      <c r="W33" s="215"/>
    </row>
    <row r="34" spans="2:23" ht="90.7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1990</v>
      </c>
      <c r="C35" s="214"/>
      <c r="D35" s="214"/>
      <c r="E35" s="214"/>
      <c r="F35" s="214"/>
      <c r="G35" s="214"/>
      <c r="H35" s="214"/>
      <c r="I35" s="214"/>
      <c r="J35" s="214"/>
      <c r="K35" s="214"/>
      <c r="L35" s="214"/>
      <c r="M35" s="214"/>
      <c r="N35" s="214"/>
      <c r="O35" s="214"/>
      <c r="P35" s="214"/>
      <c r="Q35" s="214"/>
      <c r="R35" s="214"/>
      <c r="S35" s="214"/>
      <c r="T35" s="214"/>
      <c r="U35" s="214"/>
      <c r="V35" s="214"/>
      <c r="W35" s="215"/>
    </row>
    <row r="36" spans="2:23" ht="39.75" customHeight="1" thickBot="1" x14ac:dyDescent="0.25">
      <c r="B36" s="216"/>
      <c r="C36" s="217"/>
      <c r="D36" s="217"/>
      <c r="E36" s="217"/>
      <c r="F36" s="217"/>
      <c r="G36" s="217"/>
      <c r="H36" s="217"/>
      <c r="I36" s="217"/>
      <c r="J36" s="217"/>
      <c r="K36" s="217"/>
      <c r="L36" s="217"/>
      <c r="M36" s="217"/>
      <c r="N36" s="217"/>
      <c r="O36" s="217"/>
      <c r="P36" s="217"/>
      <c r="Q36" s="217"/>
      <c r="R36" s="217"/>
      <c r="S36" s="217"/>
      <c r="T36" s="217"/>
      <c r="U36" s="217"/>
      <c r="V36" s="217"/>
      <c r="W36" s="218"/>
    </row>
    <row r="37" spans="2:23" ht="37.5" customHeight="1" thickTop="1" x14ac:dyDescent="0.2">
      <c r="B37" s="213" t="s">
        <v>1989</v>
      </c>
      <c r="C37" s="214"/>
      <c r="D37" s="214"/>
      <c r="E37" s="214"/>
      <c r="F37" s="214"/>
      <c r="G37" s="214"/>
      <c r="H37" s="214"/>
      <c r="I37" s="214"/>
      <c r="J37" s="214"/>
      <c r="K37" s="214"/>
      <c r="L37" s="214"/>
      <c r="M37" s="214"/>
      <c r="N37" s="214"/>
      <c r="O37" s="214"/>
      <c r="P37" s="214"/>
      <c r="Q37" s="214"/>
      <c r="R37" s="214"/>
      <c r="S37" s="214"/>
      <c r="T37" s="214"/>
      <c r="U37" s="214"/>
      <c r="V37" s="214"/>
      <c r="W37" s="215"/>
    </row>
    <row r="38" spans="2:23" ht="40.5" customHeight="1" thickBot="1" x14ac:dyDescent="0.25">
      <c r="B38" s="219"/>
      <c r="C38" s="220"/>
      <c r="D38" s="220"/>
      <c r="E38" s="220"/>
      <c r="F38" s="220"/>
      <c r="G38" s="220"/>
      <c r="H38" s="220"/>
      <c r="I38" s="220"/>
      <c r="J38" s="220"/>
      <c r="K38" s="220"/>
      <c r="L38" s="220"/>
      <c r="M38" s="220"/>
      <c r="N38" s="220"/>
      <c r="O38" s="220"/>
      <c r="P38" s="220"/>
      <c r="Q38" s="220"/>
      <c r="R38" s="220"/>
      <c r="S38" s="220"/>
      <c r="T38" s="220"/>
      <c r="U38" s="220"/>
      <c r="V38" s="220"/>
      <c r="W38" s="221"/>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2010</v>
      </c>
      <c r="D4" s="266" t="s">
        <v>2009</v>
      </c>
      <c r="E4" s="266"/>
      <c r="F4" s="266"/>
      <c r="G4" s="266"/>
      <c r="H4" s="267"/>
      <c r="I4" s="18"/>
      <c r="J4" s="268" t="s">
        <v>6</v>
      </c>
      <c r="K4" s="266"/>
      <c r="L4" s="17" t="s">
        <v>2017</v>
      </c>
      <c r="M4" s="269" t="s">
        <v>2016</v>
      </c>
      <c r="N4" s="269"/>
      <c r="O4" s="269"/>
      <c r="P4" s="269"/>
      <c r="Q4" s="270"/>
      <c r="R4" s="19"/>
      <c r="S4" s="271" t="s">
        <v>9</v>
      </c>
      <c r="T4" s="272"/>
      <c r="U4" s="272"/>
      <c r="V4" s="259" t="s">
        <v>1628</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13</v>
      </c>
      <c r="D6" s="255" t="s">
        <v>2006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1997</v>
      </c>
      <c r="D7" s="257" t="s">
        <v>2005</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2004</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2015</v>
      </c>
      <c r="C21" s="236"/>
      <c r="D21" s="236"/>
      <c r="E21" s="236"/>
      <c r="F21" s="236"/>
      <c r="G21" s="236"/>
      <c r="H21" s="236"/>
      <c r="I21" s="236"/>
      <c r="J21" s="236"/>
      <c r="K21" s="236"/>
      <c r="L21" s="236"/>
      <c r="M21" s="237" t="s">
        <v>13</v>
      </c>
      <c r="N21" s="237"/>
      <c r="O21" s="237" t="s">
        <v>52</v>
      </c>
      <c r="P21" s="237"/>
      <c r="Q21" s="238" t="s">
        <v>53</v>
      </c>
      <c r="R21" s="238"/>
      <c r="S21" s="34" t="s">
        <v>779</v>
      </c>
      <c r="T21" s="34" t="s">
        <v>779</v>
      </c>
      <c r="U21" s="34" t="s">
        <v>2014</v>
      </c>
      <c r="V21" s="34">
        <f>+IF(ISERR(U21/T21*100),"N/A",ROUND(U21/T21*100,2))</f>
        <v>44.67</v>
      </c>
      <c r="W21" s="35">
        <f>+IF(ISERR(U21/S21*100),"N/A",ROUND(U21/S21*100,2))</f>
        <v>44.67</v>
      </c>
    </row>
    <row r="22" spans="2:27" ht="56.25" customHeight="1" x14ac:dyDescent="0.2">
      <c r="B22" s="235" t="s">
        <v>2013</v>
      </c>
      <c r="C22" s="236"/>
      <c r="D22" s="236"/>
      <c r="E22" s="236"/>
      <c r="F22" s="236"/>
      <c r="G22" s="236"/>
      <c r="H22" s="236"/>
      <c r="I22" s="236"/>
      <c r="J22" s="236"/>
      <c r="K22" s="236"/>
      <c r="L22" s="236"/>
      <c r="M22" s="237" t="s">
        <v>13</v>
      </c>
      <c r="N22" s="237"/>
      <c r="O22" s="237" t="s">
        <v>52</v>
      </c>
      <c r="P22" s="237"/>
      <c r="Q22" s="238" t="s">
        <v>53</v>
      </c>
      <c r="R22" s="238"/>
      <c r="S22" s="34" t="s">
        <v>779</v>
      </c>
      <c r="T22" s="34" t="s">
        <v>779</v>
      </c>
      <c r="U22" s="34" t="s">
        <v>2012</v>
      </c>
      <c r="V22" s="34">
        <f>+IF(ISERR(U22/T22*100),"N/A",ROUND(U22/T22*100,2))</f>
        <v>41.03</v>
      </c>
      <c r="W22" s="35">
        <f>+IF(ISERR(U22/S22*100),"N/A",ROUND(U22/S22*100,2))</f>
        <v>41.03</v>
      </c>
    </row>
    <row r="23" spans="2:27" ht="56.25" customHeight="1" x14ac:dyDescent="0.2">
      <c r="B23" s="235" t="s">
        <v>1999</v>
      </c>
      <c r="C23" s="236"/>
      <c r="D23" s="236"/>
      <c r="E23" s="236"/>
      <c r="F23" s="236"/>
      <c r="G23" s="236"/>
      <c r="H23" s="236"/>
      <c r="I23" s="236"/>
      <c r="J23" s="236"/>
      <c r="K23" s="236"/>
      <c r="L23" s="236"/>
      <c r="M23" s="237" t="s">
        <v>1997</v>
      </c>
      <c r="N23" s="237"/>
      <c r="O23" s="237" t="s">
        <v>52</v>
      </c>
      <c r="P23" s="237"/>
      <c r="Q23" s="238" t="s">
        <v>53</v>
      </c>
      <c r="R23" s="238"/>
      <c r="S23" s="34" t="s">
        <v>792</v>
      </c>
      <c r="T23" s="34" t="s">
        <v>792</v>
      </c>
      <c r="U23" s="34" t="s">
        <v>140</v>
      </c>
      <c r="V23" s="34">
        <f>+IF(ISERR(U23/T23*100),"N/A",ROUND(U23/T23*100,2))</f>
        <v>0</v>
      </c>
      <c r="W23" s="35">
        <f>+IF(ISERR(U23/S23*100),"N/A",ROUND(U23/S23*100,2))</f>
        <v>0</v>
      </c>
    </row>
    <row r="24" spans="2:27" ht="56.25" customHeight="1" thickBot="1" x14ac:dyDescent="0.25">
      <c r="B24" s="235" t="s">
        <v>1998</v>
      </c>
      <c r="C24" s="236"/>
      <c r="D24" s="236"/>
      <c r="E24" s="236"/>
      <c r="F24" s="236"/>
      <c r="G24" s="236"/>
      <c r="H24" s="236"/>
      <c r="I24" s="236"/>
      <c r="J24" s="236"/>
      <c r="K24" s="236"/>
      <c r="L24" s="236"/>
      <c r="M24" s="237" t="s">
        <v>1997</v>
      </c>
      <c r="N24" s="237"/>
      <c r="O24" s="237" t="s">
        <v>52</v>
      </c>
      <c r="P24" s="237"/>
      <c r="Q24" s="238" t="s">
        <v>53</v>
      </c>
      <c r="R24" s="238"/>
      <c r="S24" s="34" t="s">
        <v>792</v>
      </c>
      <c r="T24" s="34" t="s">
        <v>792</v>
      </c>
      <c r="U24" s="34" t="s">
        <v>140</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2" t="s">
        <v>2346</v>
      </c>
      <c r="C26" s="223"/>
      <c r="D26" s="223"/>
      <c r="E26" s="223"/>
      <c r="F26" s="223"/>
      <c r="G26" s="223"/>
      <c r="H26" s="223"/>
      <c r="I26" s="223"/>
      <c r="J26" s="223"/>
      <c r="K26" s="223"/>
      <c r="L26" s="223"/>
      <c r="M26" s="223"/>
      <c r="N26" s="223"/>
      <c r="O26" s="223"/>
      <c r="P26" s="223"/>
      <c r="Q26" s="224"/>
      <c r="R26" s="37" t="s">
        <v>45</v>
      </c>
      <c r="S26" s="228" t="s">
        <v>46</v>
      </c>
      <c r="T26" s="228"/>
      <c r="U26" s="38" t="s">
        <v>65</v>
      </c>
      <c r="V26" s="229" t="s">
        <v>66</v>
      </c>
      <c r="W26" s="230"/>
    </row>
    <row r="27" spans="2:27" ht="30.75" customHeight="1" thickBot="1" x14ac:dyDescent="0.25">
      <c r="B27" s="225"/>
      <c r="C27" s="226"/>
      <c r="D27" s="226"/>
      <c r="E27" s="226"/>
      <c r="F27" s="226"/>
      <c r="G27" s="226"/>
      <c r="H27" s="226"/>
      <c r="I27" s="226"/>
      <c r="J27" s="226"/>
      <c r="K27" s="226"/>
      <c r="L27" s="226"/>
      <c r="M27" s="226"/>
      <c r="N27" s="226"/>
      <c r="O27" s="226"/>
      <c r="P27" s="226"/>
      <c r="Q27" s="227"/>
      <c r="R27" s="39" t="s">
        <v>67</v>
      </c>
      <c r="S27" s="39" t="s">
        <v>67</v>
      </c>
      <c r="T27" s="39" t="s">
        <v>52</v>
      </c>
      <c r="U27" s="39" t="s">
        <v>67</v>
      </c>
      <c r="V27" s="39" t="s">
        <v>68</v>
      </c>
      <c r="W27" s="32" t="s">
        <v>69</v>
      </c>
      <c r="Y27" s="36"/>
    </row>
    <row r="28" spans="2:27" ht="23.25" customHeight="1" thickBot="1" x14ac:dyDescent="0.25">
      <c r="B28" s="231" t="s">
        <v>70</v>
      </c>
      <c r="C28" s="232"/>
      <c r="D28" s="232"/>
      <c r="E28" s="40" t="s">
        <v>71</v>
      </c>
      <c r="F28" s="40"/>
      <c r="G28" s="40"/>
      <c r="H28" s="41"/>
      <c r="I28" s="41"/>
      <c r="J28" s="41"/>
      <c r="K28" s="41"/>
      <c r="L28" s="41"/>
      <c r="M28" s="41"/>
      <c r="N28" s="41"/>
      <c r="O28" s="41"/>
      <c r="P28" s="42"/>
      <c r="Q28" s="42"/>
      <c r="R28" s="43" t="s">
        <v>1996</v>
      </c>
      <c r="S28" s="44" t="s">
        <v>11</v>
      </c>
      <c r="T28" s="42"/>
      <c r="U28" s="44" t="s">
        <v>140</v>
      </c>
      <c r="V28" s="42"/>
      <c r="W28" s="45">
        <f>+IF(ISERR(U28/R28*100),"N/A",ROUND(U28/R28*100,2))</f>
        <v>0</v>
      </c>
    </row>
    <row r="29" spans="2:27" ht="26.25" customHeight="1" x14ac:dyDescent="0.2">
      <c r="B29" s="233" t="s">
        <v>74</v>
      </c>
      <c r="C29" s="234"/>
      <c r="D29" s="234"/>
      <c r="E29" s="46" t="s">
        <v>71</v>
      </c>
      <c r="F29" s="46"/>
      <c r="G29" s="46"/>
      <c r="H29" s="47"/>
      <c r="I29" s="47"/>
      <c r="J29" s="47"/>
      <c r="K29" s="47"/>
      <c r="L29" s="47"/>
      <c r="M29" s="47"/>
      <c r="N29" s="47"/>
      <c r="O29" s="47"/>
      <c r="P29" s="48"/>
      <c r="Q29" s="48"/>
      <c r="R29" s="49" t="s">
        <v>140</v>
      </c>
      <c r="S29" s="50" t="s">
        <v>140</v>
      </c>
      <c r="T29" s="51" t="str">
        <f>+IF(ISERR(S29/R29*100),"N/A",ROUND(S29/R29*100,2))</f>
        <v>N/A</v>
      </c>
      <c r="U29" s="50" t="s">
        <v>140</v>
      </c>
      <c r="V29" s="51" t="str">
        <f>+IF(ISERR(U29/S29*100),"N/A",ROUND(U29/S29*100,2))</f>
        <v>N/A</v>
      </c>
      <c r="W29" s="52" t="str">
        <f>+IF(ISERR(U29/R29*100),"N/A",ROUND(U29/R29*100,2))</f>
        <v>N/A</v>
      </c>
    </row>
    <row r="30" spans="2:27" ht="23.25" customHeight="1" thickBot="1" x14ac:dyDescent="0.25">
      <c r="B30" s="231" t="s">
        <v>70</v>
      </c>
      <c r="C30" s="232"/>
      <c r="D30" s="232"/>
      <c r="E30" s="40" t="s">
        <v>1994</v>
      </c>
      <c r="F30" s="40"/>
      <c r="G30" s="40"/>
      <c r="H30" s="41"/>
      <c r="I30" s="41"/>
      <c r="J30" s="41"/>
      <c r="K30" s="41"/>
      <c r="L30" s="41"/>
      <c r="M30" s="41"/>
      <c r="N30" s="41"/>
      <c r="O30" s="41"/>
      <c r="P30" s="42"/>
      <c r="Q30" s="42"/>
      <c r="R30" s="43" t="s">
        <v>1995</v>
      </c>
      <c r="S30" s="44" t="s">
        <v>11</v>
      </c>
      <c r="T30" s="42"/>
      <c r="U30" s="44" t="s">
        <v>1992</v>
      </c>
      <c r="V30" s="42"/>
      <c r="W30" s="45">
        <f>+IF(ISERR(U30/R30*100),"N/A",ROUND(U30/R30*100,2))</f>
        <v>60</v>
      </c>
    </row>
    <row r="31" spans="2:27" ht="26.25" customHeight="1" thickBot="1" x14ac:dyDescent="0.25">
      <c r="B31" s="233" t="s">
        <v>74</v>
      </c>
      <c r="C31" s="234"/>
      <c r="D31" s="234"/>
      <c r="E31" s="46" t="s">
        <v>1994</v>
      </c>
      <c r="F31" s="46"/>
      <c r="G31" s="46"/>
      <c r="H31" s="47"/>
      <c r="I31" s="47"/>
      <c r="J31" s="47"/>
      <c r="K31" s="47"/>
      <c r="L31" s="47"/>
      <c r="M31" s="47"/>
      <c r="N31" s="47"/>
      <c r="O31" s="47"/>
      <c r="P31" s="48"/>
      <c r="Q31" s="48"/>
      <c r="R31" s="49" t="s">
        <v>1993</v>
      </c>
      <c r="S31" s="50" t="s">
        <v>1993</v>
      </c>
      <c r="T31" s="51">
        <f>+IF(ISERR(S31/R31*100),"N/A",ROUND(S31/R31*100,2))</f>
        <v>100</v>
      </c>
      <c r="U31" s="50" t="s">
        <v>1992</v>
      </c>
      <c r="V31" s="51">
        <f>+IF(ISERR(U31/S31*100),"N/A",ROUND(U31/S31*100,2))</f>
        <v>42.86</v>
      </c>
      <c r="W31" s="52">
        <f>+IF(ISERR(U31/R31*100),"N/A",ROUND(U31/R31*100,2))</f>
        <v>42.86</v>
      </c>
    </row>
    <row r="32" spans="2:27" ht="22.5" customHeight="1" thickTop="1" thickBot="1" x14ac:dyDescent="0.25">
      <c r="B32" s="11" t="s">
        <v>80</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13" t="s">
        <v>2011</v>
      </c>
      <c r="C33" s="214"/>
      <c r="D33" s="214"/>
      <c r="E33" s="214"/>
      <c r="F33" s="214"/>
      <c r="G33" s="214"/>
      <c r="H33" s="214"/>
      <c r="I33" s="214"/>
      <c r="J33" s="214"/>
      <c r="K33" s="214"/>
      <c r="L33" s="214"/>
      <c r="M33" s="214"/>
      <c r="N33" s="214"/>
      <c r="O33" s="214"/>
      <c r="P33" s="214"/>
      <c r="Q33" s="214"/>
      <c r="R33" s="214"/>
      <c r="S33" s="214"/>
      <c r="T33" s="214"/>
      <c r="U33" s="214"/>
      <c r="V33" s="214"/>
      <c r="W33" s="215"/>
    </row>
    <row r="34" spans="2:23" ht="79.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1990</v>
      </c>
      <c r="C35" s="214"/>
      <c r="D35" s="214"/>
      <c r="E35" s="214"/>
      <c r="F35" s="214"/>
      <c r="G35" s="214"/>
      <c r="H35" s="214"/>
      <c r="I35" s="214"/>
      <c r="J35" s="214"/>
      <c r="K35" s="214"/>
      <c r="L35" s="214"/>
      <c r="M35" s="214"/>
      <c r="N35" s="214"/>
      <c r="O35" s="214"/>
      <c r="P35" s="214"/>
      <c r="Q35" s="214"/>
      <c r="R35" s="214"/>
      <c r="S35" s="214"/>
      <c r="T35" s="214"/>
      <c r="U35" s="214"/>
      <c r="V35" s="214"/>
      <c r="W35" s="215"/>
    </row>
    <row r="36" spans="2:23" ht="42.75" customHeight="1" thickBot="1" x14ac:dyDescent="0.25">
      <c r="B36" s="216"/>
      <c r="C36" s="217"/>
      <c r="D36" s="217"/>
      <c r="E36" s="217"/>
      <c r="F36" s="217"/>
      <c r="G36" s="217"/>
      <c r="H36" s="217"/>
      <c r="I36" s="217"/>
      <c r="J36" s="217"/>
      <c r="K36" s="217"/>
      <c r="L36" s="217"/>
      <c r="M36" s="217"/>
      <c r="N36" s="217"/>
      <c r="O36" s="217"/>
      <c r="P36" s="217"/>
      <c r="Q36" s="217"/>
      <c r="R36" s="217"/>
      <c r="S36" s="217"/>
      <c r="T36" s="217"/>
      <c r="U36" s="217"/>
      <c r="V36" s="217"/>
      <c r="W36" s="218"/>
    </row>
    <row r="37" spans="2:23" ht="37.5" customHeight="1" thickTop="1" x14ac:dyDescent="0.2">
      <c r="B37" s="213" t="s">
        <v>1989</v>
      </c>
      <c r="C37" s="214"/>
      <c r="D37" s="214"/>
      <c r="E37" s="214"/>
      <c r="F37" s="214"/>
      <c r="G37" s="214"/>
      <c r="H37" s="214"/>
      <c r="I37" s="214"/>
      <c r="J37" s="214"/>
      <c r="K37" s="214"/>
      <c r="L37" s="214"/>
      <c r="M37" s="214"/>
      <c r="N37" s="214"/>
      <c r="O37" s="214"/>
      <c r="P37" s="214"/>
      <c r="Q37" s="214"/>
      <c r="R37" s="214"/>
      <c r="S37" s="214"/>
      <c r="T37" s="214"/>
      <c r="U37" s="214"/>
      <c r="V37" s="214"/>
      <c r="W37" s="215"/>
    </row>
    <row r="38" spans="2:23" ht="43.5" customHeight="1" thickBot="1" x14ac:dyDescent="0.25">
      <c r="B38" s="219"/>
      <c r="C38" s="220"/>
      <c r="D38" s="220"/>
      <c r="E38" s="220"/>
      <c r="F38" s="220"/>
      <c r="G38" s="220"/>
      <c r="H38" s="220"/>
      <c r="I38" s="220"/>
      <c r="J38" s="220"/>
      <c r="K38" s="220"/>
      <c r="L38" s="220"/>
      <c r="M38" s="220"/>
      <c r="N38" s="220"/>
      <c r="O38" s="220"/>
      <c r="P38" s="220"/>
      <c r="Q38" s="220"/>
      <c r="R38" s="220"/>
      <c r="S38" s="220"/>
      <c r="T38" s="220"/>
      <c r="U38" s="220"/>
      <c r="V38" s="220"/>
      <c r="W38" s="221"/>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2035</v>
      </c>
      <c r="D4" s="266" t="s">
        <v>2034</v>
      </c>
      <c r="E4" s="266"/>
      <c r="F4" s="266"/>
      <c r="G4" s="266"/>
      <c r="H4" s="267"/>
      <c r="I4" s="18"/>
      <c r="J4" s="268" t="s">
        <v>6</v>
      </c>
      <c r="K4" s="266"/>
      <c r="L4" s="17" t="s">
        <v>2033</v>
      </c>
      <c r="M4" s="269" t="s">
        <v>2032</v>
      </c>
      <c r="N4" s="269"/>
      <c r="O4" s="269"/>
      <c r="P4" s="269"/>
      <c r="Q4" s="270"/>
      <c r="R4" s="19"/>
      <c r="S4" s="271" t="s">
        <v>9</v>
      </c>
      <c r="T4" s="272"/>
      <c r="U4" s="272"/>
      <c r="V4" s="259" t="s">
        <v>125</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2023</v>
      </c>
      <c r="D6" s="255" t="s">
        <v>2031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2030</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2029</v>
      </c>
      <c r="C21" s="236"/>
      <c r="D21" s="236"/>
      <c r="E21" s="236"/>
      <c r="F21" s="236"/>
      <c r="G21" s="236"/>
      <c r="H21" s="236"/>
      <c r="I21" s="236"/>
      <c r="J21" s="236"/>
      <c r="K21" s="236"/>
      <c r="L21" s="236"/>
      <c r="M21" s="237" t="s">
        <v>2023</v>
      </c>
      <c r="N21" s="237"/>
      <c r="O21" s="237" t="s">
        <v>52</v>
      </c>
      <c r="P21" s="237"/>
      <c r="Q21" s="238" t="s">
        <v>53</v>
      </c>
      <c r="R21" s="238"/>
      <c r="S21" s="34" t="s">
        <v>54</v>
      </c>
      <c r="T21" s="34" t="s">
        <v>54</v>
      </c>
      <c r="U21" s="34" t="s">
        <v>140</v>
      </c>
      <c r="V21" s="34">
        <f>+IF(ISERR(U21/T21*100),"N/A",ROUND(U21/T21*100,2))</f>
        <v>0</v>
      </c>
      <c r="W21" s="35">
        <f>+IF(ISERR(U21/S21*100),"N/A",ROUND(U21/S21*100,2))</f>
        <v>0</v>
      </c>
    </row>
    <row r="22" spans="2:27" ht="56.25" customHeight="1" x14ac:dyDescent="0.2">
      <c r="B22" s="235" t="s">
        <v>2028</v>
      </c>
      <c r="C22" s="236"/>
      <c r="D22" s="236"/>
      <c r="E22" s="236"/>
      <c r="F22" s="236"/>
      <c r="G22" s="236"/>
      <c r="H22" s="236"/>
      <c r="I22" s="236"/>
      <c r="J22" s="236"/>
      <c r="K22" s="236"/>
      <c r="L22" s="236"/>
      <c r="M22" s="237" t="s">
        <v>2023</v>
      </c>
      <c r="N22" s="237"/>
      <c r="O22" s="237" t="s">
        <v>52</v>
      </c>
      <c r="P22" s="237"/>
      <c r="Q22" s="238" t="s">
        <v>393</v>
      </c>
      <c r="R22" s="238"/>
      <c r="S22" s="34" t="s">
        <v>54</v>
      </c>
      <c r="T22" s="34" t="s">
        <v>54</v>
      </c>
      <c r="U22" s="34" t="s">
        <v>2027</v>
      </c>
      <c r="V22" s="34">
        <f>+IF(ISERR(U22/T22*100),"N/A",ROUND(U22/T22*100,2))</f>
        <v>81</v>
      </c>
      <c r="W22" s="35">
        <f>+IF(ISERR(U22/S22*100),"N/A",ROUND(U22/S22*100,2))</f>
        <v>81</v>
      </c>
    </row>
    <row r="23" spans="2:27" ht="56.25" customHeight="1" x14ac:dyDescent="0.2">
      <c r="B23" s="235" t="s">
        <v>2026</v>
      </c>
      <c r="C23" s="236"/>
      <c r="D23" s="236"/>
      <c r="E23" s="236"/>
      <c r="F23" s="236"/>
      <c r="G23" s="236"/>
      <c r="H23" s="236"/>
      <c r="I23" s="236"/>
      <c r="J23" s="236"/>
      <c r="K23" s="236"/>
      <c r="L23" s="236"/>
      <c r="M23" s="237" t="s">
        <v>2023</v>
      </c>
      <c r="N23" s="237"/>
      <c r="O23" s="237" t="s">
        <v>52</v>
      </c>
      <c r="P23" s="237"/>
      <c r="Q23" s="238" t="s">
        <v>393</v>
      </c>
      <c r="R23" s="238"/>
      <c r="S23" s="34" t="s">
        <v>54</v>
      </c>
      <c r="T23" s="34" t="s">
        <v>54</v>
      </c>
      <c r="U23" s="34" t="s">
        <v>1674</v>
      </c>
      <c r="V23" s="34">
        <f>+IF(ISERR(U23/T23*100),"N/A",ROUND(U23/T23*100,2))</f>
        <v>54</v>
      </c>
      <c r="W23" s="35">
        <f>+IF(ISERR(U23/S23*100),"N/A",ROUND(U23/S23*100,2))</f>
        <v>54</v>
      </c>
    </row>
    <row r="24" spans="2:27" ht="56.25" customHeight="1" x14ac:dyDescent="0.2">
      <c r="B24" s="235" t="s">
        <v>2025</v>
      </c>
      <c r="C24" s="236"/>
      <c r="D24" s="236"/>
      <c r="E24" s="236"/>
      <c r="F24" s="236"/>
      <c r="G24" s="236"/>
      <c r="H24" s="236"/>
      <c r="I24" s="236"/>
      <c r="J24" s="236"/>
      <c r="K24" s="236"/>
      <c r="L24" s="236"/>
      <c r="M24" s="237" t="s">
        <v>2023</v>
      </c>
      <c r="N24" s="237"/>
      <c r="O24" s="237" t="s">
        <v>813</v>
      </c>
      <c r="P24" s="237"/>
      <c r="Q24" s="238" t="s">
        <v>69</v>
      </c>
      <c r="R24" s="238"/>
      <c r="S24" s="34" t="s">
        <v>269</v>
      </c>
      <c r="T24" s="34" t="s">
        <v>269</v>
      </c>
      <c r="U24" s="34" t="s">
        <v>269</v>
      </c>
      <c r="V24" s="34">
        <f>+IF(ISERR(U24/T24*100),"N/A",ROUND(U24/T24*100,2))</f>
        <v>100</v>
      </c>
      <c r="W24" s="35">
        <f>+IF(ISERR(U24/S24*100),"N/A",ROUND(U24/S24*100,2))</f>
        <v>100</v>
      </c>
    </row>
    <row r="25" spans="2:27" ht="56.25" customHeight="1" thickBot="1" x14ac:dyDescent="0.25">
      <c r="B25" s="235" t="s">
        <v>2024</v>
      </c>
      <c r="C25" s="236"/>
      <c r="D25" s="236"/>
      <c r="E25" s="236"/>
      <c r="F25" s="236"/>
      <c r="G25" s="236"/>
      <c r="H25" s="236"/>
      <c r="I25" s="236"/>
      <c r="J25" s="236"/>
      <c r="K25" s="236"/>
      <c r="L25" s="236"/>
      <c r="M25" s="237" t="s">
        <v>2023</v>
      </c>
      <c r="N25" s="237"/>
      <c r="O25" s="237" t="s">
        <v>813</v>
      </c>
      <c r="P25" s="237"/>
      <c r="Q25" s="238" t="s">
        <v>69</v>
      </c>
      <c r="R25" s="238"/>
      <c r="S25" s="34" t="s">
        <v>269</v>
      </c>
      <c r="T25" s="34" t="s">
        <v>269</v>
      </c>
      <c r="U25" s="34" t="s">
        <v>779</v>
      </c>
      <c r="V25" s="34">
        <f>+IF(ISERR(U25/T25*100),"N/A",ROUND(U25/T25*100,2))</f>
        <v>6000</v>
      </c>
      <c r="W25" s="35">
        <f>+IF(ISERR(U25/S25*100),"N/A",ROUND(U25/S25*100,2))</f>
        <v>6000</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22" t="s">
        <v>2346</v>
      </c>
      <c r="C27" s="223"/>
      <c r="D27" s="223"/>
      <c r="E27" s="223"/>
      <c r="F27" s="223"/>
      <c r="G27" s="223"/>
      <c r="H27" s="223"/>
      <c r="I27" s="223"/>
      <c r="J27" s="223"/>
      <c r="K27" s="223"/>
      <c r="L27" s="223"/>
      <c r="M27" s="223"/>
      <c r="N27" s="223"/>
      <c r="O27" s="223"/>
      <c r="P27" s="223"/>
      <c r="Q27" s="224"/>
      <c r="R27" s="37" t="s">
        <v>45</v>
      </c>
      <c r="S27" s="228" t="s">
        <v>46</v>
      </c>
      <c r="T27" s="228"/>
      <c r="U27" s="38" t="s">
        <v>65</v>
      </c>
      <c r="V27" s="229" t="s">
        <v>66</v>
      </c>
      <c r="W27" s="230"/>
    </row>
    <row r="28" spans="2:27" ht="30.75" customHeight="1" thickBot="1" x14ac:dyDescent="0.25">
      <c r="B28" s="225"/>
      <c r="C28" s="226"/>
      <c r="D28" s="226"/>
      <c r="E28" s="226"/>
      <c r="F28" s="226"/>
      <c r="G28" s="226"/>
      <c r="H28" s="226"/>
      <c r="I28" s="226"/>
      <c r="J28" s="226"/>
      <c r="K28" s="226"/>
      <c r="L28" s="226"/>
      <c r="M28" s="226"/>
      <c r="N28" s="226"/>
      <c r="O28" s="226"/>
      <c r="P28" s="226"/>
      <c r="Q28" s="227"/>
      <c r="R28" s="39" t="s">
        <v>67</v>
      </c>
      <c r="S28" s="39" t="s">
        <v>67</v>
      </c>
      <c r="T28" s="39" t="s">
        <v>52</v>
      </c>
      <c r="U28" s="39" t="s">
        <v>67</v>
      </c>
      <c r="V28" s="39" t="s">
        <v>68</v>
      </c>
      <c r="W28" s="32" t="s">
        <v>69</v>
      </c>
      <c r="Y28" s="36"/>
    </row>
    <row r="29" spans="2:27" ht="23.25" customHeight="1" thickBot="1" x14ac:dyDescent="0.25">
      <c r="B29" s="231" t="s">
        <v>70</v>
      </c>
      <c r="C29" s="232"/>
      <c r="D29" s="232"/>
      <c r="E29" s="40" t="s">
        <v>2021</v>
      </c>
      <c r="F29" s="40"/>
      <c r="G29" s="40"/>
      <c r="H29" s="41"/>
      <c r="I29" s="41"/>
      <c r="J29" s="41"/>
      <c r="K29" s="41"/>
      <c r="L29" s="41"/>
      <c r="M29" s="41"/>
      <c r="N29" s="41"/>
      <c r="O29" s="41"/>
      <c r="P29" s="42"/>
      <c r="Q29" s="42"/>
      <c r="R29" s="43" t="s">
        <v>2022</v>
      </c>
      <c r="S29" s="44" t="s">
        <v>11</v>
      </c>
      <c r="T29" s="42"/>
      <c r="U29" s="44" t="s">
        <v>383</v>
      </c>
      <c r="V29" s="42"/>
      <c r="W29" s="45">
        <f>+IF(ISERR(U29/R29*100),"N/A",ROUND(U29/R29*100,2))</f>
        <v>83.56</v>
      </c>
    </row>
    <row r="30" spans="2:27" ht="26.25" customHeight="1" thickBot="1" x14ac:dyDescent="0.25">
      <c r="B30" s="233" t="s">
        <v>74</v>
      </c>
      <c r="C30" s="234"/>
      <c r="D30" s="234"/>
      <c r="E30" s="46" t="s">
        <v>2021</v>
      </c>
      <c r="F30" s="46"/>
      <c r="G30" s="46"/>
      <c r="H30" s="47"/>
      <c r="I30" s="47"/>
      <c r="J30" s="47"/>
      <c r="K30" s="47"/>
      <c r="L30" s="47"/>
      <c r="M30" s="47"/>
      <c r="N30" s="47"/>
      <c r="O30" s="47"/>
      <c r="P30" s="48"/>
      <c r="Q30" s="48"/>
      <c r="R30" s="49" t="s">
        <v>421</v>
      </c>
      <c r="S30" s="50" t="s">
        <v>383</v>
      </c>
      <c r="T30" s="51">
        <f>+IF(ISERR(S30/R30*100),"N/A",ROUND(S30/R30*100,2))</f>
        <v>100</v>
      </c>
      <c r="U30" s="50" t="s">
        <v>383</v>
      </c>
      <c r="V30" s="51">
        <f>+IF(ISERR(U30/S30*100),"N/A",ROUND(U30/S30*100,2))</f>
        <v>100</v>
      </c>
      <c r="W30" s="52">
        <f>+IF(ISERR(U30/R30*100),"N/A",ROUND(U30/R30*100,2))</f>
        <v>100</v>
      </c>
    </row>
    <row r="31" spans="2:27" ht="22.5" customHeight="1" thickTop="1" thickBot="1" x14ac:dyDescent="0.25">
      <c r="B31" s="11" t="s">
        <v>80</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13" t="s">
        <v>2020</v>
      </c>
      <c r="C32" s="214"/>
      <c r="D32" s="214"/>
      <c r="E32" s="214"/>
      <c r="F32" s="214"/>
      <c r="G32" s="214"/>
      <c r="H32" s="214"/>
      <c r="I32" s="214"/>
      <c r="J32" s="214"/>
      <c r="K32" s="214"/>
      <c r="L32" s="214"/>
      <c r="M32" s="214"/>
      <c r="N32" s="214"/>
      <c r="O32" s="214"/>
      <c r="P32" s="214"/>
      <c r="Q32" s="214"/>
      <c r="R32" s="214"/>
      <c r="S32" s="214"/>
      <c r="T32" s="214"/>
      <c r="U32" s="214"/>
      <c r="V32" s="214"/>
      <c r="W32" s="215"/>
    </row>
    <row r="33" spans="2:23" ht="79.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2019</v>
      </c>
      <c r="C34" s="214"/>
      <c r="D34" s="214"/>
      <c r="E34" s="214"/>
      <c r="F34" s="214"/>
      <c r="G34" s="214"/>
      <c r="H34" s="214"/>
      <c r="I34" s="214"/>
      <c r="J34" s="214"/>
      <c r="K34" s="214"/>
      <c r="L34" s="214"/>
      <c r="M34" s="214"/>
      <c r="N34" s="214"/>
      <c r="O34" s="214"/>
      <c r="P34" s="214"/>
      <c r="Q34" s="214"/>
      <c r="R34" s="214"/>
      <c r="S34" s="214"/>
      <c r="T34" s="214"/>
      <c r="U34" s="214"/>
      <c r="V34" s="214"/>
      <c r="W34" s="215"/>
    </row>
    <row r="35" spans="2:23" ht="78" customHeight="1" thickBot="1" x14ac:dyDescent="0.25">
      <c r="B35" s="216"/>
      <c r="C35" s="217"/>
      <c r="D35" s="217"/>
      <c r="E35" s="217"/>
      <c r="F35" s="217"/>
      <c r="G35" s="217"/>
      <c r="H35" s="217"/>
      <c r="I35" s="217"/>
      <c r="J35" s="217"/>
      <c r="K35" s="217"/>
      <c r="L35" s="217"/>
      <c r="M35" s="217"/>
      <c r="N35" s="217"/>
      <c r="O35" s="217"/>
      <c r="P35" s="217"/>
      <c r="Q35" s="217"/>
      <c r="R35" s="217"/>
      <c r="S35" s="217"/>
      <c r="T35" s="217"/>
      <c r="U35" s="217"/>
      <c r="V35" s="217"/>
      <c r="W35" s="218"/>
    </row>
    <row r="36" spans="2:23" ht="37.5" customHeight="1" thickTop="1" x14ac:dyDescent="0.2">
      <c r="B36" s="213" t="s">
        <v>2018</v>
      </c>
      <c r="C36" s="214"/>
      <c r="D36" s="214"/>
      <c r="E36" s="214"/>
      <c r="F36" s="214"/>
      <c r="G36" s="214"/>
      <c r="H36" s="214"/>
      <c r="I36" s="214"/>
      <c r="J36" s="214"/>
      <c r="K36" s="214"/>
      <c r="L36" s="214"/>
      <c r="M36" s="214"/>
      <c r="N36" s="214"/>
      <c r="O36" s="214"/>
      <c r="P36" s="214"/>
      <c r="Q36" s="214"/>
      <c r="R36" s="214"/>
      <c r="S36" s="214"/>
      <c r="T36" s="214"/>
      <c r="U36" s="214"/>
      <c r="V36" s="214"/>
      <c r="W36" s="215"/>
    </row>
    <row r="37" spans="2:23" ht="28.5" customHeight="1" thickBot="1" x14ac:dyDescent="0.25">
      <c r="B37" s="219"/>
      <c r="C37" s="220"/>
      <c r="D37" s="220"/>
      <c r="E37" s="220"/>
      <c r="F37" s="220"/>
      <c r="G37" s="220"/>
      <c r="H37" s="220"/>
      <c r="I37" s="220"/>
      <c r="J37" s="220"/>
      <c r="K37" s="220"/>
      <c r="L37" s="220"/>
      <c r="M37" s="220"/>
      <c r="N37" s="220"/>
      <c r="O37" s="220"/>
      <c r="P37" s="220"/>
      <c r="Q37" s="220"/>
      <c r="R37" s="220"/>
      <c r="S37" s="220"/>
      <c r="T37" s="220"/>
      <c r="U37" s="220"/>
      <c r="V37" s="220"/>
      <c r="W37" s="221"/>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85" zoomScaleSheetLayoutView="70" workbookViewId="0">
      <selection sqref="A1:P1"/>
    </sheetView>
  </sheetViews>
  <sheetFormatPr baseColWidth="10" defaultColWidth="10" defaultRowHeight="14.25" x14ac:dyDescent="0.2"/>
  <cols>
    <col min="1" max="1" width="2" style="61" customWidth="1"/>
    <col min="2" max="2" width="16.5" style="2" customWidth="1"/>
    <col min="3" max="3" width="5.875" style="68" customWidth="1"/>
    <col min="4" max="4" width="8.625" style="68" customWidth="1"/>
    <col min="5" max="5" width="9.75" style="68" customWidth="1"/>
    <col min="6" max="6" width="3.375" style="68" customWidth="1"/>
    <col min="7" max="7" width="6.25" style="68" customWidth="1"/>
    <col min="8" max="8" width="6" style="61" customWidth="1"/>
    <col min="9" max="9" width="6.625" style="61" customWidth="1"/>
    <col min="10" max="13" width="10" style="61" customWidth="1"/>
    <col min="14" max="14" width="8" style="61" customWidth="1"/>
    <col min="15" max="15" width="9" style="61" customWidth="1"/>
    <col min="16" max="16" width="8.25" style="61" customWidth="1"/>
    <col min="17" max="17" width="8.75" style="61" customWidth="1"/>
    <col min="18" max="18" width="11.875" style="61" customWidth="1"/>
    <col min="19" max="19" width="12.625" style="61" customWidth="1"/>
    <col min="20" max="21" width="11.125" style="61" customWidth="1"/>
    <col min="22" max="22" width="10.5" style="61" customWidth="1"/>
    <col min="23" max="24" width="10" style="61"/>
    <col min="25" max="25" width="12.875" style="61" customWidth="1"/>
    <col min="26" max="28" width="10" style="61"/>
    <col min="29" max="29" width="10.5" style="61" bestFit="1" customWidth="1"/>
    <col min="30" max="16384" width="10" style="61"/>
  </cols>
  <sheetData>
    <row r="1" spans="1:29" s="57"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58"/>
      <c r="X1" s="58"/>
      <c r="Y1" s="59"/>
      <c r="AC1" s="60"/>
    </row>
    <row r="2" spans="1:29" ht="49.5" customHeight="1" thickBot="1" x14ac:dyDescent="0.25">
      <c r="B2" s="265" t="s">
        <v>2348</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62"/>
      <c r="B4" s="16" t="s">
        <v>3</v>
      </c>
      <c r="C4" s="17">
        <v>47</v>
      </c>
      <c r="D4" s="266" t="s">
        <v>2034</v>
      </c>
      <c r="E4" s="266"/>
      <c r="F4" s="266"/>
      <c r="G4" s="266"/>
      <c r="H4" s="267"/>
      <c r="I4" s="63"/>
      <c r="J4" s="268" t="s">
        <v>6</v>
      </c>
      <c r="K4" s="266"/>
      <c r="L4" s="17" t="s">
        <v>264</v>
      </c>
      <c r="M4" s="269" t="s">
        <v>263</v>
      </c>
      <c r="N4" s="269"/>
      <c r="O4" s="269"/>
      <c r="P4" s="269"/>
      <c r="Q4" s="270"/>
      <c r="R4" s="64"/>
      <c r="S4" s="271" t="s">
        <v>9</v>
      </c>
      <c r="T4" s="272"/>
      <c r="U4" s="272"/>
      <c r="V4" s="259">
        <v>11.5</v>
      </c>
      <c r="W4" s="260"/>
    </row>
    <row r="5" spans="1:29" ht="15.75" customHeight="1" thickTop="1" x14ac:dyDescent="0.2">
      <c r="B5" s="20" t="s">
        <v>11</v>
      </c>
      <c r="C5" s="317" t="s">
        <v>11</v>
      </c>
      <c r="D5" s="317"/>
      <c r="E5" s="317"/>
      <c r="F5" s="317"/>
      <c r="G5" s="317"/>
      <c r="H5" s="317"/>
      <c r="I5" s="317"/>
      <c r="J5" s="317"/>
      <c r="K5" s="317"/>
      <c r="L5" s="317"/>
      <c r="M5" s="317"/>
      <c r="N5" s="317"/>
      <c r="O5" s="317"/>
      <c r="P5" s="317"/>
      <c r="Q5" s="317"/>
      <c r="R5" s="317"/>
      <c r="S5" s="317"/>
      <c r="T5" s="317"/>
      <c r="U5" s="317"/>
      <c r="V5" s="317"/>
      <c r="W5" s="318"/>
    </row>
    <row r="6" spans="1:29" ht="30" customHeight="1" thickBot="1" x14ac:dyDescent="0.25">
      <c r="B6" s="20" t="s">
        <v>12</v>
      </c>
      <c r="C6" s="65" t="s">
        <v>2044</v>
      </c>
      <c r="D6" s="317" t="s">
        <v>2066</v>
      </c>
      <c r="E6" s="317"/>
      <c r="F6" s="317"/>
      <c r="G6" s="317"/>
      <c r="H6" s="317"/>
      <c r="I6" s="66"/>
      <c r="J6" s="273" t="s">
        <v>15</v>
      </c>
      <c r="K6" s="273"/>
      <c r="L6" s="273" t="s">
        <v>16</v>
      </c>
      <c r="M6" s="273"/>
      <c r="N6" s="318" t="s">
        <v>11</v>
      </c>
      <c r="O6" s="318"/>
      <c r="P6" s="318"/>
      <c r="Q6" s="318"/>
      <c r="R6" s="318"/>
      <c r="S6" s="318"/>
      <c r="T6" s="318"/>
      <c r="U6" s="318"/>
      <c r="V6" s="318"/>
      <c r="W6" s="318"/>
    </row>
    <row r="7" spans="1:29" ht="30" customHeight="1" thickBot="1" x14ac:dyDescent="0.25">
      <c r="B7" s="23"/>
      <c r="C7" s="65"/>
      <c r="D7" s="317"/>
      <c r="E7" s="317"/>
      <c r="F7" s="317"/>
      <c r="G7" s="317"/>
      <c r="H7" s="317"/>
      <c r="I7" s="66"/>
      <c r="J7" s="24" t="s">
        <v>19</v>
      </c>
      <c r="K7" s="24" t="s">
        <v>20</v>
      </c>
      <c r="L7" s="24" t="s">
        <v>19</v>
      </c>
      <c r="M7" s="24" t="s">
        <v>20</v>
      </c>
      <c r="N7" s="25"/>
      <c r="O7" s="318" t="s">
        <v>11</v>
      </c>
      <c r="P7" s="318"/>
      <c r="Q7" s="318"/>
      <c r="R7" s="318"/>
      <c r="S7" s="318"/>
      <c r="T7" s="318"/>
      <c r="U7" s="318"/>
      <c r="V7" s="318"/>
      <c r="W7" s="318"/>
    </row>
    <row r="8" spans="1:29" ht="30" customHeight="1" thickBot="1" x14ac:dyDescent="0.25">
      <c r="B8" s="23"/>
      <c r="C8" s="65"/>
      <c r="D8" s="317"/>
      <c r="E8" s="317"/>
      <c r="F8" s="317"/>
      <c r="G8" s="317"/>
      <c r="H8" s="317"/>
      <c r="I8" s="66"/>
      <c r="J8" s="67"/>
      <c r="K8" s="67"/>
      <c r="L8" s="67"/>
      <c r="M8" s="67"/>
      <c r="N8" s="25"/>
      <c r="O8" s="66"/>
      <c r="P8" s="318" t="s">
        <v>11</v>
      </c>
      <c r="Q8" s="318"/>
      <c r="R8" s="318"/>
      <c r="S8" s="318"/>
      <c r="T8" s="318"/>
      <c r="U8" s="318"/>
      <c r="V8" s="318"/>
      <c r="W8" s="318"/>
    </row>
    <row r="9" spans="1:29" ht="25.5" customHeight="1" thickBot="1" x14ac:dyDescent="0.25">
      <c r="B9" s="23"/>
      <c r="C9" s="317" t="s">
        <v>11</v>
      </c>
      <c r="D9" s="317"/>
      <c r="E9" s="317"/>
      <c r="F9" s="317"/>
      <c r="G9" s="317"/>
      <c r="H9" s="317"/>
      <c r="I9" s="317"/>
      <c r="J9" s="317"/>
      <c r="K9" s="317"/>
      <c r="L9" s="317"/>
      <c r="M9" s="317"/>
      <c r="N9" s="317"/>
      <c r="O9" s="317"/>
      <c r="P9" s="317"/>
      <c r="Q9" s="317"/>
      <c r="R9" s="317"/>
      <c r="S9" s="317"/>
      <c r="T9" s="317"/>
      <c r="U9" s="317"/>
      <c r="V9" s="317"/>
      <c r="W9" s="318"/>
    </row>
    <row r="10" spans="1:29" ht="111" customHeight="1" thickTop="1" thickBot="1" x14ac:dyDescent="0.25">
      <c r="B10" s="27" t="s">
        <v>25</v>
      </c>
      <c r="C10" s="259" t="s">
        <v>2349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69"/>
      <c r="K13" s="262" t="s">
        <v>29</v>
      </c>
      <c r="L13" s="262"/>
      <c r="M13" s="262"/>
      <c r="N13" s="262"/>
      <c r="O13" s="262"/>
      <c r="P13" s="262"/>
      <c r="Q13" s="262"/>
      <c r="R13" s="29"/>
      <c r="S13" s="262" t="s">
        <v>30</v>
      </c>
      <c r="T13" s="262"/>
      <c r="U13" s="262"/>
      <c r="V13" s="262"/>
      <c r="W13" s="263"/>
    </row>
    <row r="14" spans="1:29" ht="69" customHeight="1" x14ac:dyDescent="0.2">
      <c r="B14" s="20" t="s">
        <v>31</v>
      </c>
      <c r="C14" s="314" t="s">
        <v>11</v>
      </c>
      <c r="D14" s="314"/>
      <c r="E14" s="314"/>
      <c r="F14" s="314"/>
      <c r="G14" s="314"/>
      <c r="H14" s="314"/>
      <c r="I14" s="314"/>
      <c r="J14" s="30"/>
      <c r="K14" s="30" t="s">
        <v>32</v>
      </c>
      <c r="L14" s="314" t="s">
        <v>11</v>
      </c>
      <c r="M14" s="314"/>
      <c r="N14" s="314"/>
      <c r="O14" s="314"/>
      <c r="P14" s="314"/>
      <c r="Q14" s="314"/>
      <c r="R14" s="66"/>
      <c r="S14" s="30" t="s">
        <v>33</v>
      </c>
      <c r="T14" s="315" t="s">
        <v>2065</v>
      </c>
      <c r="U14" s="315"/>
      <c r="V14" s="315"/>
      <c r="W14" s="315"/>
    </row>
    <row r="15" spans="1:29" ht="86.25" customHeight="1" x14ac:dyDescent="0.2">
      <c r="B15" s="20" t="s">
        <v>35</v>
      </c>
      <c r="C15" s="314" t="s">
        <v>11</v>
      </c>
      <c r="D15" s="314"/>
      <c r="E15" s="314"/>
      <c r="F15" s="314"/>
      <c r="G15" s="314"/>
      <c r="H15" s="314"/>
      <c r="I15" s="314"/>
      <c r="J15" s="30"/>
      <c r="K15" s="30" t="s">
        <v>35</v>
      </c>
      <c r="L15" s="314" t="s">
        <v>11</v>
      </c>
      <c r="M15" s="314"/>
      <c r="N15" s="314"/>
      <c r="O15" s="314"/>
      <c r="P15" s="314"/>
      <c r="Q15" s="314"/>
      <c r="R15" s="66"/>
      <c r="S15" s="30" t="s">
        <v>36</v>
      </c>
      <c r="T15" s="316" t="s">
        <v>11</v>
      </c>
      <c r="U15" s="316"/>
      <c r="V15" s="316"/>
      <c r="W15" s="316"/>
    </row>
    <row r="16" spans="1:29" ht="25.5" customHeight="1" thickBot="1" x14ac:dyDescent="0.25">
      <c r="B16" s="31" t="s">
        <v>37</v>
      </c>
      <c r="C16" s="312" t="s">
        <v>11</v>
      </c>
      <c r="D16" s="312"/>
      <c r="E16" s="312"/>
      <c r="F16" s="312"/>
      <c r="G16" s="312"/>
      <c r="H16" s="312"/>
      <c r="I16" s="312"/>
      <c r="J16" s="312"/>
      <c r="K16" s="312"/>
      <c r="L16" s="312"/>
      <c r="M16" s="312"/>
      <c r="N16" s="312"/>
      <c r="O16" s="312"/>
      <c r="P16" s="312"/>
      <c r="Q16" s="312"/>
      <c r="R16" s="312"/>
      <c r="S16" s="312"/>
      <c r="T16" s="312"/>
      <c r="U16" s="312"/>
      <c r="V16" s="312"/>
      <c r="W16" s="31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70" t="s">
        <v>11</v>
      </c>
      <c r="AA20" s="70" t="s">
        <v>50</v>
      </c>
    </row>
    <row r="21" spans="2:27" ht="56.25" customHeight="1" thickBot="1" x14ac:dyDescent="0.25">
      <c r="B21" s="309"/>
      <c r="C21" s="310"/>
      <c r="D21" s="310"/>
      <c r="E21" s="310"/>
      <c r="F21" s="310"/>
      <c r="G21" s="310"/>
      <c r="H21" s="310"/>
      <c r="I21" s="310"/>
      <c r="J21" s="310"/>
      <c r="K21" s="310"/>
      <c r="L21" s="310"/>
      <c r="M21" s="311"/>
      <c r="N21" s="311"/>
      <c r="O21" s="311"/>
      <c r="P21" s="311"/>
      <c r="Q21" s="311"/>
      <c r="R21" s="311"/>
      <c r="S21" s="71"/>
      <c r="T21" s="71"/>
      <c r="U21" s="71"/>
      <c r="V21" s="71"/>
      <c r="W21" s="72"/>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2350</v>
      </c>
      <c r="C23" s="223"/>
      <c r="D23" s="223"/>
      <c r="E23" s="223"/>
      <c r="F23" s="223"/>
      <c r="G23" s="223"/>
      <c r="H23" s="223"/>
      <c r="I23" s="223"/>
      <c r="J23" s="223"/>
      <c r="K23" s="223"/>
      <c r="L23" s="223"/>
      <c r="M23" s="223"/>
      <c r="N23" s="223"/>
      <c r="O23" s="223"/>
      <c r="P23" s="223"/>
      <c r="Q23" s="224"/>
      <c r="R23" s="37" t="s">
        <v>45</v>
      </c>
      <c r="S23" s="228" t="s">
        <v>46</v>
      </c>
      <c r="T23" s="228"/>
      <c r="U23" s="54"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56" t="s">
        <v>67</v>
      </c>
      <c r="S24" s="56" t="s">
        <v>67</v>
      </c>
      <c r="T24" s="56" t="s">
        <v>52</v>
      </c>
      <c r="U24" s="56" t="s">
        <v>67</v>
      </c>
      <c r="V24" s="56" t="s">
        <v>68</v>
      </c>
      <c r="W24" s="32" t="s">
        <v>69</v>
      </c>
      <c r="Y24" s="36"/>
    </row>
    <row r="25" spans="2:27" ht="23.25" customHeight="1" thickBot="1" x14ac:dyDescent="0.25">
      <c r="B25" s="231" t="s">
        <v>70</v>
      </c>
      <c r="C25" s="232"/>
      <c r="D25" s="232"/>
      <c r="E25" s="55" t="s">
        <v>2041</v>
      </c>
      <c r="F25" s="55"/>
      <c r="G25" s="55"/>
      <c r="H25" s="73"/>
      <c r="I25" s="73"/>
      <c r="J25" s="73"/>
      <c r="K25" s="73"/>
      <c r="L25" s="73"/>
      <c r="M25" s="73"/>
      <c r="N25" s="73"/>
      <c r="O25" s="73"/>
      <c r="P25" s="74"/>
      <c r="Q25" s="74"/>
      <c r="R25" s="75">
        <v>11.5</v>
      </c>
      <c r="S25" s="75">
        <v>11.5</v>
      </c>
      <c r="T25" s="76">
        <f>S25*100/R25</f>
        <v>100</v>
      </c>
      <c r="U25" s="75">
        <v>11.23</v>
      </c>
      <c r="V25" s="76">
        <f>U25*100/S25</f>
        <v>97.652173913043484</v>
      </c>
      <c r="W25" s="77">
        <f>U25*100/R25</f>
        <v>97.652173913043484</v>
      </c>
    </row>
    <row r="26" spans="2:27" ht="26.25" customHeight="1" thickBot="1" x14ac:dyDescent="0.25">
      <c r="B26" s="233" t="s">
        <v>74</v>
      </c>
      <c r="C26" s="234"/>
      <c r="D26" s="234"/>
      <c r="E26" s="53" t="s">
        <v>2041</v>
      </c>
      <c r="F26" s="53"/>
      <c r="G26" s="53"/>
      <c r="H26" s="78"/>
      <c r="I26" s="78"/>
      <c r="J26" s="78"/>
      <c r="K26" s="78"/>
      <c r="L26" s="78"/>
      <c r="M26" s="78"/>
      <c r="N26" s="78"/>
      <c r="O26" s="78"/>
      <c r="P26" s="79"/>
      <c r="Q26" s="79"/>
      <c r="R26" s="76">
        <v>11.28</v>
      </c>
      <c r="S26" s="76">
        <v>11.28</v>
      </c>
      <c r="T26" s="76">
        <f>S26*100/R26</f>
        <v>100</v>
      </c>
      <c r="U26" s="76">
        <v>11.23</v>
      </c>
      <c r="V26" s="76">
        <f>U26*100/S26</f>
        <v>99.556737588652481</v>
      </c>
      <c r="W26" s="80">
        <f>U26*100/R26</f>
        <v>99.556737588652481</v>
      </c>
      <c r="Y26" s="81"/>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77.25" customHeight="1" thickTop="1" x14ac:dyDescent="0.2">
      <c r="B28" s="213" t="s">
        <v>2351</v>
      </c>
      <c r="C28" s="214"/>
      <c r="D28" s="214"/>
      <c r="E28" s="214"/>
      <c r="F28" s="214"/>
      <c r="G28" s="214"/>
      <c r="H28" s="214"/>
      <c r="I28" s="214"/>
      <c r="J28" s="214"/>
      <c r="K28" s="214"/>
      <c r="L28" s="214"/>
      <c r="M28" s="214"/>
      <c r="N28" s="214"/>
      <c r="O28" s="214"/>
      <c r="P28" s="214"/>
      <c r="Q28" s="214"/>
      <c r="R28" s="214"/>
      <c r="S28" s="214"/>
      <c r="T28" s="214"/>
      <c r="U28" s="214"/>
      <c r="V28" s="214"/>
      <c r="W28" s="215"/>
      <c r="AA28" s="82"/>
    </row>
    <row r="29" spans="2:27" ht="3.7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2352</v>
      </c>
      <c r="C30" s="214"/>
      <c r="D30" s="214"/>
      <c r="E30" s="214"/>
      <c r="F30" s="214"/>
      <c r="G30" s="214"/>
      <c r="H30" s="214"/>
      <c r="I30" s="214"/>
      <c r="J30" s="214"/>
      <c r="K30" s="214"/>
      <c r="L30" s="214"/>
      <c r="M30" s="214"/>
      <c r="N30" s="214"/>
      <c r="O30" s="214"/>
      <c r="P30" s="214"/>
      <c r="Q30" s="214"/>
      <c r="R30" s="214"/>
      <c r="S30" s="214"/>
      <c r="T30" s="214"/>
      <c r="U30" s="214"/>
      <c r="V30" s="214"/>
      <c r="W30" s="215"/>
    </row>
    <row r="31" spans="2:27" ht="27"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48" customHeight="1" thickTop="1" x14ac:dyDescent="0.2">
      <c r="B32" s="213" t="s">
        <v>2353</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Width="0" fitToHeight="0" orientation="landscape" r:id="rId1"/>
  <headerFooter>
    <oddFooter>&amp;R&amp;P de &amp;N</oddFooter>
  </headerFooter>
  <rowBreaks count="2" manualBreakCount="2">
    <brk id="16" min="1" max="22" man="1"/>
    <brk id="26" min="1" max="22"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70" zoomScaleSheetLayoutView="70" workbookViewId="0">
      <selection sqref="A1:P1"/>
    </sheetView>
  </sheetViews>
  <sheetFormatPr baseColWidth="10" defaultColWidth="10" defaultRowHeight="14.25" x14ac:dyDescent="0.2"/>
  <cols>
    <col min="1" max="1" width="2" style="61" customWidth="1"/>
    <col min="2" max="2" width="16.5" style="2" customWidth="1"/>
    <col min="3" max="3" width="5.875" style="68" customWidth="1"/>
    <col min="4" max="4" width="8.625" style="68" customWidth="1"/>
    <col min="5" max="5" width="9.75" style="68" customWidth="1"/>
    <col min="6" max="6" width="3.375" style="68" customWidth="1"/>
    <col min="7" max="7" width="6.25" style="68" customWidth="1"/>
    <col min="8" max="8" width="6" style="61" customWidth="1"/>
    <col min="9" max="9" width="6.625" style="61" customWidth="1"/>
    <col min="10" max="13" width="10" style="61" customWidth="1"/>
    <col min="14" max="14" width="8" style="61" customWidth="1"/>
    <col min="15" max="15" width="9" style="61" customWidth="1"/>
    <col min="16" max="16" width="8.25" style="61" customWidth="1"/>
    <col min="17" max="17" width="8.75" style="61" customWidth="1"/>
    <col min="18" max="18" width="11.875" style="61" customWidth="1"/>
    <col min="19" max="19" width="12.625" style="61" customWidth="1"/>
    <col min="20" max="21" width="11.125" style="61" customWidth="1"/>
    <col min="22" max="22" width="10.5" style="61" customWidth="1"/>
    <col min="23" max="24" width="10" style="61"/>
    <col min="25" max="25" width="12.875" style="61" customWidth="1"/>
    <col min="26" max="28" width="10" style="61"/>
    <col min="29" max="29" width="10.5" style="61" bestFit="1" customWidth="1"/>
    <col min="30" max="16384" width="10" style="61"/>
  </cols>
  <sheetData>
    <row r="1" spans="1:29" s="57"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58"/>
      <c r="X1" s="58"/>
      <c r="Y1" s="59"/>
      <c r="AC1" s="60"/>
    </row>
    <row r="2" spans="1:29" ht="49.5" customHeight="1" thickBot="1" x14ac:dyDescent="0.25">
      <c r="B2" s="265" t="s">
        <v>2360</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62"/>
      <c r="B4" s="16" t="s">
        <v>3</v>
      </c>
      <c r="C4" s="17">
        <v>47</v>
      </c>
      <c r="D4" s="266" t="s">
        <v>2034</v>
      </c>
      <c r="E4" s="266"/>
      <c r="F4" s="266"/>
      <c r="G4" s="266"/>
      <c r="H4" s="267"/>
      <c r="I4" s="63"/>
      <c r="J4" s="268" t="s">
        <v>6</v>
      </c>
      <c r="K4" s="266"/>
      <c r="L4" s="17" t="s">
        <v>898</v>
      </c>
      <c r="M4" s="269" t="s">
        <v>897</v>
      </c>
      <c r="N4" s="269"/>
      <c r="O4" s="269"/>
      <c r="P4" s="269"/>
      <c r="Q4" s="270"/>
      <c r="R4" s="64"/>
      <c r="S4" s="271" t="s">
        <v>9</v>
      </c>
      <c r="T4" s="272"/>
      <c r="U4" s="272"/>
      <c r="V4" s="259">
        <v>7.31</v>
      </c>
      <c r="W4" s="260"/>
    </row>
    <row r="5" spans="1:29" ht="15.75" customHeight="1" thickTop="1" x14ac:dyDescent="0.2">
      <c r="B5" s="20" t="s">
        <v>11</v>
      </c>
      <c r="C5" s="317" t="s">
        <v>11</v>
      </c>
      <c r="D5" s="317"/>
      <c r="E5" s="317"/>
      <c r="F5" s="317"/>
      <c r="G5" s="317"/>
      <c r="H5" s="317"/>
      <c r="I5" s="317"/>
      <c r="J5" s="317"/>
      <c r="K5" s="317"/>
      <c r="L5" s="317"/>
      <c r="M5" s="317"/>
      <c r="N5" s="317"/>
      <c r="O5" s="317"/>
      <c r="P5" s="317"/>
      <c r="Q5" s="317"/>
      <c r="R5" s="317"/>
      <c r="S5" s="317"/>
      <c r="T5" s="317"/>
      <c r="U5" s="317"/>
      <c r="V5" s="317"/>
      <c r="W5" s="318"/>
    </row>
    <row r="6" spans="1:29" ht="30" customHeight="1" thickBot="1" x14ac:dyDescent="0.25">
      <c r="B6" s="20" t="s">
        <v>12</v>
      </c>
      <c r="C6" s="65" t="s">
        <v>2044</v>
      </c>
      <c r="D6" s="314" t="s">
        <v>2066</v>
      </c>
      <c r="E6" s="314"/>
      <c r="F6" s="314"/>
      <c r="G6" s="314"/>
      <c r="H6" s="314"/>
      <c r="I6" s="66"/>
      <c r="J6" s="273" t="s">
        <v>15</v>
      </c>
      <c r="K6" s="273"/>
      <c r="L6" s="273" t="s">
        <v>16</v>
      </c>
      <c r="M6" s="273"/>
      <c r="N6" s="318" t="s">
        <v>11</v>
      </c>
      <c r="O6" s="318"/>
      <c r="P6" s="318"/>
      <c r="Q6" s="318"/>
      <c r="R6" s="318"/>
      <c r="S6" s="318"/>
      <c r="T6" s="318"/>
      <c r="U6" s="318"/>
      <c r="V6" s="318"/>
      <c r="W6" s="318"/>
    </row>
    <row r="7" spans="1:29" ht="30" customHeight="1" thickBot="1" x14ac:dyDescent="0.25">
      <c r="B7" s="23"/>
      <c r="C7" s="65" t="s">
        <v>11</v>
      </c>
      <c r="D7" s="317" t="s">
        <v>11</v>
      </c>
      <c r="E7" s="317"/>
      <c r="F7" s="317"/>
      <c r="G7" s="317"/>
      <c r="H7" s="317"/>
      <c r="I7" s="66"/>
      <c r="J7" s="24" t="s">
        <v>19</v>
      </c>
      <c r="K7" s="24" t="s">
        <v>20</v>
      </c>
      <c r="L7" s="24" t="s">
        <v>19</v>
      </c>
      <c r="M7" s="24" t="s">
        <v>20</v>
      </c>
      <c r="N7" s="25"/>
      <c r="O7" s="318" t="s">
        <v>11</v>
      </c>
      <c r="P7" s="318"/>
      <c r="Q7" s="318"/>
      <c r="R7" s="318"/>
      <c r="S7" s="318"/>
      <c r="T7" s="318"/>
      <c r="U7" s="318"/>
      <c r="V7" s="318"/>
      <c r="W7" s="318"/>
    </row>
    <row r="8" spans="1:29" ht="30" customHeight="1" thickBot="1" x14ac:dyDescent="0.25">
      <c r="B8" s="23"/>
      <c r="C8" s="65" t="s">
        <v>11</v>
      </c>
      <c r="D8" s="317" t="s">
        <v>11</v>
      </c>
      <c r="E8" s="317"/>
      <c r="F8" s="317"/>
      <c r="G8" s="317"/>
      <c r="H8" s="317"/>
      <c r="I8" s="66"/>
      <c r="J8" s="67" t="s">
        <v>103</v>
      </c>
      <c r="K8" s="67" t="s">
        <v>103</v>
      </c>
      <c r="L8" s="67" t="s">
        <v>103</v>
      </c>
      <c r="M8" s="67" t="s">
        <v>103</v>
      </c>
      <c r="N8" s="25"/>
      <c r="O8" s="66"/>
      <c r="P8" s="318" t="s">
        <v>11</v>
      </c>
      <c r="Q8" s="318"/>
      <c r="R8" s="318"/>
      <c r="S8" s="318"/>
      <c r="T8" s="318"/>
      <c r="U8" s="318"/>
      <c r="V8" s="318"/>
      <c r="W8" s="318"/>
    </row>
    <row r="9" spans="1:29" ht="25.5" customHeight="1" thickBot="1" x14ac:dyDescent="0.25">
      <c r="B9" s="23"/>
      <c r="C9" s="317" t="s">
        <v>11</v>
      </c>
      <c r="D9" s="317"/>
      <c r="E9" s="317"/>
      <c r="F9" s="317"/>
      <c r="G9" s="317"/>
      <c r="H9" s="317"/>
      <c r="I9" s="317"/>
      <c r="J9" s="317"/>
      <c r="K9" s="317"/>
      <c r="L9" s="317"/>
      <c r="M9" s="317"/>
      <c r="N9" s="317"/>
      <c r="O9" s="317"/>
      <c r="P9" s="317"/>
      <c r="Q9" s="317"/>
      <c r="R9" s="317"/>
      <c r="S9" s="317"/>
      <c r="T9" s="317"/>
      <c r="U9" s="317"/>
      <c r="V9" s="317"/>
      <c r="W9" s="318"/>
    </row>
    <row r="10" spans="1:29" ht="129.75" customHeight="1" thickTop="1" thickBot="1" x14ac:dyDescent="0.25">
      <c r="B10" s="27" t="s">
        <v>25</v>
      </c>
      <c r="C10" s="320" t="s">
        <v>2354</v>
      </c>
      <c r="D10" s="320"/>
      <c r="E10" s="320"/>
      <c r="F10" s="320"/>
      <c r="G10" s="320"/>
      <c r="H10" s="320"/>
      <c r="I10" s="320"/>
      <c r="J10" s="320"/>
      <c r="K10" s="320"/>
      <c r="L10" s="320"/>
      <c r="M10" s="320"/>
      <c r="N10" s="320"/>
      <c r="O10" s="320"/>
      <c r="P10" s="320"/>
      <c r="Q10" s="320"/>
      <c r="R10" s="320"/>
      <c r="S10" s="320"/>
      <c r="T10" s="320"/>
      <c r="U10" s="320"/>
      <c r="V10" s="320"/>
      <c r="W10" s="321"/>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69"/>
      <c r="K13" s="262" t="s">
        <v>29</v>
      </c>
      <c r="L13" s="262"/>
      <c r="M13" s="262"/>
      <c r="N13" s="262"/>
      <c r="O13" s="262"/>
      <c r="P13" s="262"/>
      <c r="Q13" s="262"/>
      <c r="R13" s="29"/>
      <c r="S13" s="262" t="s">
        <v>30</v>
      </c>
      <c r="T13" s="262"/>
      <c r="U13" s="262"/>
      <c r="V13" s="262"/>
      <c r="W13" s="263"/>
    </row>
    <row r="14" spans="1:29" ht="28.5" x14ac:dyDescent="0.2">
      <c r="B14" s="20" t="s">
        <v>31</v>
      </c>
      <c r="C14" s="314" t="s">
        <v>11</v>
      </c>
      <c r="D14" s="314"/>
      <c r="E14" s="314"/>
      <c r="F14" s="314"/>
      <c r="G14" s="314"/>
      <c r="H14" s="314"/>
      <c r="I14" s="314"/>
      <c r="J14" s="30"/>
      <c r="K14" s="30" t="s">
        <v>32</v>
      </c>
      <c r="L14" s="314" t="s">
        <v>11</v>
      </c>
      <c r="M14" s="314"/>
      <c r="N14" s="314"/>
      <c r="O14" s="314"/>
      <c r="P14" s="314"/>
      <c r="Q14" s="314"/>
      <c r="R14" s="66"/>
      <c r="S14" s="30" t="s">
        <v>33</v>
      </c>
      <c r="T14" s="315" t="s">
        <v>2065</v>
      </c>
      <c r="U14" s="315"/>
      <c r="V14" s="315"/>
      <c r="W14" s="315"/>
    </row>
    <row r="15" spans="1:29" ht="28.5" x14ac:dyDescent="0.2">
      <c r="B15" s="20" t="s">
        <v>35</v>
      </c>
      <c r="C15" s="314" t="s">
        <v>11</v>
      </c>
      <c r="D15" s="314"/>
      <c r="E15" s="314"/>
      <c r="F15" s="314"/>
      <c r="G15" s="314"/>
      <c r="H15" s="314"/>
      <c r="I15" s="314"/>
      <c r="J15" s="30"/>
      <c r="K15" s="30" t="s">
        <v>35</v>
      </c>
      <c r="L15" s="314" t="s">
        <v>11</v>
      </c>
      <c r="M15" s="314"/>
      <c r="N15" s="314"/>
      <c r="O15" s="314"/>
      <c r="P15" s="314"/>
      <c r="Q15" s="314"/>
      <c r="R15" s="66"/>
      <c r="S15" s="30" t="s">
        <v>36</v>
      </c>
      <c r="T15" s="316" t="s">
        <v>11</v>
      </c>
      <c r="U15" s="316"/>
      <c r="V15" s="316"/>
      <c r="W15" s="316"/>
    </row>
    <row r="16" spans="1:29" ht="25.5" customHeight="1" thickBot="1" x14ac:dyDescent="0.25">
      <c r="B16" s="31" t="s">
        <v>37</v>
      </c>
      <c r="C16" s="312" t="s">
        <v>11</v>
      </c>
      <c r="D16" s="312"/>
      <c r="E16" s="312"/>
      <c r="F16" s="312"/>
      <c r="G16" s="312"/>
      <c r="H16" s="312"/>
      <c r="I16" s="312"/>
      <c r="J16" s="312"/>
      <c r="K16" s="312"/>
      <c r="L16" s="312"/>
      <c r="M16" s="312"/>
      <c r="N16" s="312"/>
      <c r="O16" s="312"/>
      <c r="P16" s="312"/>
      <c r="Q16" s="312"/>
      <c r="R16" s="312"/>
      <c r="S16" s="312"/>
      <c r="T16" s="312"/>
      <c r="U16" s="312"/>
      <c r="V16" s="312"/>
      <c r="W16" s="313"/>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70" t="s">
        <v>11</v>
      </c>
      <c r="AA20" s="70" t="s">
        <v>50</v>
      </c>
    </row>
    <row r="21" spans="2:27" ht="39" customHeight="1" thickBot="1" x14ac:dyDescent="0.25">
      <c r="B21" s="235"/>
      <c r="C21" s="236"/>
      <c r="D21" s="236"/>
      <c r="E21" s="236"/>
      <c r="F21" s="236"/>
      <c r="G21" s="236"/>
      <c r="H21" s="236"/>
      <c r="I21" s="236"/>
      <c r="J21" s="236"/>
      <c r="K21" s="236"/>
      <c r="L21" s="236"/>
      <c r="M21" s="319"/>
      <c r="N21" s="319"/>
      <c r="O21" s="319"/>
      <c r="P21" s="319"/>
      <c r="Q21" s="319"/>
      <c r="R21" s="319"/>
      <c r="S21" s="71"/>
      <c r="T21" s="71"/>
      <c r="U21" s="71"/>
      <c r="V21" s="71"/>
      <c r="W21" s="72"/>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54"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56" t="s">
        <v>67</v>
      </c>
      <c r="S24" s="56" t="s">
        <v>67</v>
      </c>
      <c r="T24" s="56" t="s">
        <v>52</v>
      </c>
      <c r="U24" s="56" t="s">
        <v>67</v>
      </c>
      <c r="V24" s="56" t="s">
        <v>68</v>
      </c>
      <c r="W24" s="32" t="s">
        <v>69</v>
      </c>
      <c r="Y24" s="36"/>
    </row>
    <row r="25" spans="2:27" ht="23.25" customHeight="1" thickBot="1" x14ac:dyDescent="0.25">
      <c r="B25" s="231" t="s">
        <v>70</v>
      </c>
      <c r="C25" s="232"/>
      <c r="D25" s="232"/>
      <c r="E25" s="55" t="s">
        <v>2041</v>
      </c>
      <c r="F25" s="55"/>
      <c r="G25" s="55"/>
      <c r="H25" s="73"/>
      <c r="I25" s="73"/>
      <c r="J25" s="73"/>
      <c r="K25" s="73"/>
      <c r="L25" s="73"/>
      <c r="M25" s="73"/>
      <c r="N25" s="73"/>
      <c r="O25" s="73"/>
      <c r="P25" s="74"/>
      <c r="Q25" s="74"/>
      <c r="R25" s="75">
        <v>7.31</v>
      </c>
      <c r="S25" s="75">
        <v>7.31</v>
      </c>
      <c r="T25" s="76">
        <f>S25*100/R25</f>
        <v>100</v>
      </c>
      <c r="U25" s="75">
        <v>7.03</v>
      </c>
      <c r="V25" s="76">
        <f>U25*100/S25</f>
        <v>96.169630642954857</v>
      </c>
      <c r="W25" s="77">
        <f>U25*100/R25</f>
        <v>96.169630642954857</v>
      </c>
    </row>
    <row r="26" spans="2:27" ht="26.25" customHeight="1" thickBot="1" x14ac:dyDescent="0.25">
      <c r="B26" s="233" t="s">
        <v>74</v>
      </c>
      <c r="C26" s="234"/>
      <c r="D26" s="234"/>
      <c r="E26" s="53" t="s">
        <v>2041</v>
      </c>
      <c r="F26" s="53"/>
      <c r="G26" s="53"/>
      <c r="H26" s="78"/>
      <c r="I26" s="78"/>
      <c r="J26" s="78"/>
      <c r="K26" s="78"/>
      <c r="L26" s="78"/>
      <c r="M26" s="78"/>
      <c r="N26" s="78"/>
      <c r="O26" s="78"/>
      <c r="P26" s="79"/>
      <c r="Q26" s="79"/>
      <c r="R26" s="76">
        <v>7.05</v>
      </c>
      <c r="S26" s="76">
        <v>7.05</v>
      </c>
      <c r="T26" s="76">
        <f>S26*100/R26</f>
        <v>100</v>
      </c>
      <c r="U26" s="76">
        <v>7.03</v>
      </c>
      <c r="V26" s="76">
        <f>U26*100/S26</f>
        <v>99.716312056737593</v>
      </c>
      <c r="W26" s="80">
        <f>U26*100/R26</f>
        <v>99.716312056737593</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8.25" customHeight="1" thickTop="1" x14ac:dyDescent="0.2">
      <c r="B28" s="213" t="s">
        <v>2355</v>
      </c>
      <c r="C28" s="214"/>
      <c r="D28" s="214"/>
      <c r="E28" s="214"/>
      <c r="F28" s="214"/>
      <c r="G28" s="214"/>
      <c r="H28" s="214"/>
      <c r="I28" s="214"/>
      <c r="J28" s="214"/>
      <c r="K28" s="214"/>
      <c r="L28" s="214"/>
      <c r="M28" s="214"/>
      <c r="N28" s="214"/>
      <c r="O28" s="214"/>
      <c r="P28" s="214"/>
      <c r="Q28" s="214"/>
      <c r="R28" s="214"/>
      <c r="S28" s="214"/>
      <c r="T28" s="214"/>
      <c r="U28" s="214"/>
      <c r="V28" s="214"/>
      <c r="W28" s="215"/>
    </row>
    <row r="29" spans="2:27" ht="18"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2356</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2357</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31496062992125984" footer="0.31496062992125984"/>
  <pageSetup scale="50" fitToWidth="0" fitToHeight="0" orientation="landscape" r:id="rId1"/>
  <rowBreaks count="1" manualBreakCount="1">
    <brk id="26" min="1" max="22"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2035</v>
      </c>
      <c r="D4" s="266" t="s">
        <v>2034</v>
      </c>
      <c r="E4" s="266"/>
      <c r="F4" s="266"/>
      <c r="G4" s="266"/>
      <c r="H4" s="267"/>
      <c r="I4" s="18"/>
      <c r="J4" s="268" t="s">
        <v>6</v>
      </c>
      <c r="K4" s="266"/>
      <c r="L4" s="17" t="s">
        <v>2069</v>
      </c>
      <c r="M4" s="269" t="s">
        <v>2068</v>
      </c>
      <c r="N4" s="269"/>
      <c r="O4" s="269"/>
      <c r="P4" s="269"/>
      <c r="Q4" s="270"/>
      <c r="R4" s="19"/>
      <c r="S4" s="271" t="s">
        <v>9</v>
      </c>
      <c r="T4" s="272"/>
      <c r="U4" s="272"/>
      <c r="V4" s="259" t="s">
        <v>2067</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2044</v>
      </c>
      <c r="D6" s="255" t="s">
        <v>2066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23.75" customHeight="1" thickTop="1" thickBot="1" x14ac:dyDescent="0.25">
      <c r="B10" s="27" t="s">
        <v>25</v>
      </c>
      <c r="C10" s="259" t="s">
        <v>2358</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2065</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2064</v>
      </c>
      <c r="C21" s="236"/>
      <c r="D21" s="236"/>
      <c r="E21" s="236"/>
      <c r="F21" s="236"/>
      <c r="G21" s="236"/>
      <c r="H21" s="236"/>
      <c r="I21" s="236"/>
      <c r="J21" s="236"/>
      <c r="K21" s="236"/>
      <c r="L21" s="236"/>
      <c r="M21" s="237" t="s">
        <v>2044</v>
      </c>
      <c r="N21" s="237"/>
      <c r="O21" s="237" t="s">
        <v>52</v>
      </c>
      <c r="P21" s="237"/>
      <c r="Q21" s="238" t="s">
        <v>53</v>
      </c>
      <c r="R21" s="238"/>
      <c r="S21" s="34" t="s">
        <v>54</v>
      </c>
      <c r="T21" s="34" t="s">
        <v>54</v>
      </c>
      <c r="U21" s="34" t="s">
        <v>2063</v>
      </c>
      <c r="V21" s="34">
        <f t="shared" ref="V21:V30" si="0">+IF(ISERR(U21/T21*100),"N/A",ROUND(U21/T21*100,2))</f>
        <v>298.60000000000002</v>
      </c>
      <c r="W21" s="35">
        <f t="shared" ref="W21:W30" si="1">+IF(ISERR(U21/S21*100),"N/A",ROUND(U21/S21*100,2))</f>
        <v>298.60000000000002</v>
      </c>
    </row>
    <row r="22" spans="2:27" ht="56.25" customHeight="1" x14ac:dyDescent="0.2">
      <c r="B22" s="235" t="s">
        <v>2062</v>
      </c>
      <c r="C22" s="236"/>
      <c r="D22" s="236"/>
      <c r="E22" s="236"/>
      <c r="F22" s="236"/>
      <c r="G22" s="236"/>
      <c r="H22" s="236"/>
      <c r="I22" s="236"/>
      <c r="J22" s="236"/>
      <c r="K22" s="236"/>
      <c r="L22" s="236"/>
      <c r="M22" s="237" t="s">
        <v>2044</v>
      </c>
      <c r="N22" s="237"/>
      <c r="O22" s="237" t="s">
        <v>52</v>
      </c>
      <c r="P22" s="237"/>
      <c r="Q22" s="238" t="s">
        <v>53</v>
      </c>
      <c r="R22" s="238"/>
      <c r="S22" s="34" t="s">
        <v>54</v>
      </c>
      <c r="T22" s="34" t="s">
        <v>54</v>
      </c>
      <c r="U22" s="34" t="s">
        <v>2061</v>
      </c>
      <c r="V22" s="34">
        <f t="shared" si="0"/>
        <v>30.6</v>
      </c>
      <c r="W22" s="35">
        <f t="shared" si="1"/>
        <v>30.6</v>
      </c>
    </row>
    <row r="23" spans="2:27" ht="56.25" customHeight="1" x14ac:dyDescent="0.2">
      <c r="B23" s="235" t="s">
        <v>2060</v>
      </c>
      <c r="C23" s="236"/>
      <c r="D23" s="236"/>
      <c r="E23" s="236"/>
      <c r="F23" s="236"/>
      <c r="G23" s="236"/>
      <c r="H23" s="236"/>
      <c r="I23" s="236"/>
      <c r="J23" s="236"/>
      <c r="K23" s="236"/>
      <c r="L23" s="236"/>
      <c r="M23" s="237" t="s">
        <v>2044</v>
      </c>
      <c r="N23" s="237"/>
      <c r="O23" s="237" t="s">
        <v>52</v>
      </c>
      <c r="P23" s="237"/>
      <c r="Q23" s="238" t="s">
        <v>53</v>
      </c>
      <c r="R23" s="238"/>
      <c r="S23" s="34" t="s">
        <v>54</v>
      </c>
      <c r="T23" s="34" t="s">
        <v>54</v>
      </c>
      <c r="U23" s="34" t="s">
        <v>2059</v>
      </c>
      <c r="V23" s="34">
        <f t="shared" si="0"/>
        <v>90.83</v>
      </c>
      <c r="W23" s="35">
        <f t="shared" si="1"/>
        <v>90.83</v>
      </c>
    </row>
    <row r="24" spans="2:27" ht="56.25" customHeight="1" x14ac:dyDescent="0.2">
      <c r="B24" s="235" t="s">
        <v>2058</v>
      </c>
      <c r="C24" s="236"/>
      <c r="D24" s="236"/>
      <c r="E24" s="236"/>
      <c r="F24" s="236"/>
      <c r="G24" s="236"/>
      <c r="H24" s="236"/>
      <c r="I24" s="236"/>
      <c r="J24" s="236"/>
      <c r="K24" s="236"/>
      <c r="L24" s="236"/>
      <c r="M24" s="237" t="s">
        <v>2044</v>
      </c>
      <c r="N24" s="237"/>
      <c r="O24" s="237" t="s">
        <v>52</v>
      </c>
      <c r="P24" s="237"/>
      <c r="Q24" s="238" t="s">
        <v>53</v>
      </c>
      <c r="R24" s="238"/>
      <c r="S24" s="34" t="s">
        <v>54</v>
      </c>
      <c r="T24" s="34" t="s">
        <v>54</v>
      </c>
      <c r="U24" s="34" t="s">
        <v>2057</v>
      </c>
      <c r="V24" s="34">
        <f t="shared" si="0"/>
        <v>1344.7</v>
      </c>
      <c r="W24" s="35">
        <f t="shared" si="1"/>
        <v>1344.7</v>
      </c>
    </row>
    <row r="25" spans="2:27" ht="56.25" customHeight="1" x14ac:dyDescent="0.2">
      <c r="B25" s="235" t="s">
        <v>2056</v>
      </c>
      <c r="C25" s="236"/>
      <c r="D25" s="236"/>
      <c r="E25" s="236"/>
      <c r="F25" s="236"/>
      <c r="G25" s="236"/>
      <c r="H25" s="236"/>
      <c r="I25" s="236"/>
      <c r="J25" s="236"/>
      <c r="K25" s="236"/>
      <c r="L25" s="236"/>
      <c r="M25" s="237" t="s">
        <v>2044</v>
      </c>
      <c r="N25" s="237"/>
      <c r="O25" s="237" t="s">
        <v>2055</v>
      </c>
      <c r="P25" s="237"/>
      <c r="Q25" s="238" t="s">
        <v>53</v>
      </c>
      <c r="R25" s="238"/>
      <c r="S25" s="34" t="s">
        <v>54</v>
      </c>
      <c r="T25" s="34" t="s">
        <v>54</v>
      </c>
      <c r="U25" s="34" t="s">
        <v>792</v>
      </c>
      <c r="V25" s="34">
        <f t="shared" si="0"/>
        <v>90</v>
      </c>
      <c r="W25" s="35">
        <f t="shared" si="1"/>
        <v>90</v>
      </c>
    </row>
    <row r="26" spans="2:27" ht="56.25" customHeight="1" x14ac:dyDescent="0.2">
      <c r="B26" s="235" t="s">
        <v>2054</v>
      </c>
      <c r="C26" s="236"/>
      <c r="D26" s="236"/>
      <c r="E26" s="236"/>
      <c r="F26" s="236"/>
      <c r="G26" s="236"/>
      <c r="H26" s="236"/>
      <c r="I26" s="236"/>
      <c r="J26" s="236"/>
      <c r="K26" s="236"/>
      <c r="L26" s="236"/>
      <c r="M26" s="237" t="s">
        <v>2044</v>
      </c>
      <c r="N26" s="237"/>
      <c r="O26" s="237" t="s">
        <v>52</v>
      </c>
      <c r="P26" s="237"/>
      <c r="Q26" s="238" t="s">
        <v>69</v>
      </c>
      <c r="R26" s="238"/>
      <c r="S26" s="34" t="s">
        <v>1464</v>
      </c>
      <c r="T26" s="34" t="s">
        <v>1464</v>
      </c>
      <c r="U26" s="34" t="s">
        <v>2053</v>
      </c>
      <c r="V26" s="34">
        <f t="shared" si="0"/>
        <v>140.06</v>
      </c>
      <c r="W26" s="35">
        <f t="shared" si="1"/>
        <v>140.06</v>
      </c>
    </row>
    <row r="27" spans="2:27" ht="56.25" customHeight="1" x14ac:dyDescent="0.2">
      <c r="B27" s="235" t="s">
        <v>2052</v>
      </c>
      <c r="C27" s="236"/>
      <c r="D27" s="236"/>
      <c r="E27" s="236"/>
      <c r="F27" s="236"/>
      <c r="G27" s="236"/>
      <c r="H27" s="236"/>
      <c r="I27" s="236"/>
      <c r="J27" s="236"/>
      <c r="K27" s="236"/>
      <c r="L27" s="236"/>
      <c r="M27" s="237" t="s">
        <v>2044</v>
      </c>
      <c r="N27" s="237"/>
      <c r="O27" s="237" t="s">
        <v>2051</v>
      </c>
      <c r="P27" s="237"/>
      <c r="Q27" s="238" t="s">
        <v>53</v>
      </c>
      <c r="R27" s="238"/>
      <c r="S27" s="34" t="s">
        <v>2050</v>
      </c>
      <c r="T27" s="34" t="s">
        <v>2050</v>
      </c>
      <c r="U27" s="34" t="s">
        <v>2049</v>
      </c>
      <c r="V27" s="34">
        <f t="shared" si="0"/>
        <v>98.54</v>
      </c>
      <c r="W27" s="35">
        <f t="shared" si="1"/>
        <v>98.54</v>
      </c>
    </row>
    <row r="28" spans="2:27" ht="56.25" customHeight="1" x14ac:dyDescent="0.2">
      <c r="B28" s="235" t="s">
        <v>2048</v>
      </c>
      <c r="C28" s="236"/>
      <c r="D28" s="236"/>
      <c r="E28" s="236"/>
      <c r="F28" s="236"/>
      <c r="G28" s="236"/>
      <c r="H28" s="236"/>
      <c r="I28" s="236"/>
      <c r="J28" s="236"/>
      <c r="K28" s="236"/>
      <c r="L28" s="236"/>
      <c r="M28" s="237" t="s">
        <v>2044</v>
      </c>
      <c r="N28" s="237"/>
      <c r="O28" s="237" t="s">
        <v>52</v>
      </c>
      <c r="P28" s="237"/>
      <c r="Q28" s="238" t="s">
        <v>393</v>
      </c>
      <c r="R28" s="238"/>
      <c r="S28" s="34" t="s">
        <v>54</v>
      </c>
      <c r="T28" s="34" t="s">
        <v>54</v>
      </c>
      <c r="U28" s="34" t="s">
        <v>2047</v>
      </c>
      <c r="V28" s="34">
        <f t="shared" si="0"/>
        <v>94.41</v>
      </c>
      <c r="W28" s="35">
        <f t="shared" si="1"/>
        <v>94.41</v>
      </c>
    </row>
    <row r="29" spans="2:27" ht="56.25" customHeight="1" x14ac:dyDescent="0.2">
      <c r="B29" s="235" t="s">
        <v>2046</v>
      </c>
      <c r="C29" s="236"/>
      <c r="D29" s="236"/>
      <c r="E29" s="236"/>
      <c r="F29" s="236"/>
      <c r="G29" s="236"/>
      <c r="H29" s="236"/>
      <c r="I29" s="236"/>
      <c r="J29" s="236"/>
      <c r="K29" s="236"/>
      <c r="L29" s="236"/>
      <c r="M29" s="237" t="s">
        <v>2044</v>
      </c>
      <c r="N29" s="237"/>
      <c r="O29" s="237" t="s">
        <v>52</v>
      </c>
      <c r="P29" s="237"/>
      <c r="Q29" s="238" t="s">
        <v>69</v>
      </c>
      <c r="R29" s="238"/>
      <c r="S29" s="34" t="s">
        <v>54</v>
      </c>
      <c r="T29" s="34" t="s">
        <v>54</v>
      </c>
      <c r="U29" s="34" t="s">
        <v>54</v>
      </c>
      <c r="V29" s="34">
        <f t="shared" si="0"/>
        <v>100</v>
      </c>
      <c r="W29" s="35">
        <f t="shared" si="1"/>
        <v>100</v>
      </c>
    </row>
    <row r="30" spans="2:27" ht="56.25" customHeight="1" thickBot="1" x14ac:dyDescent="0.25">
      <c r="B30" s="235" t="s">
        <v>2045</v>
      </c>
      <c r="C30" s="236"/>
      <c r="D30" s="236"/>
      <c r="E30" s="236"/>
      <c r="F30" s="236"/>
      <c r="G30" s="236"/>
      <c r="H30" s="236"/>
      <c r="I30" s="236"/>
      <c r="J30" s="236"/>
      <c r="K30" s="236"/>
      <c r="L30" s="236"/>
      <c r="M30" s="237" t="s">
        <v>2044</v>
      </c>
      <c r="N30" s="237"/>
      <c r="O30" s="237" t="s">
        <v>52</v>
      </c>
      <c r="P30" s="237"/>
      <c r="Q30" s="238" t="s">
        <v>53</v>
      </c>
      <c r="R30" s="238"/>
      <c r="S30" s="34" t="s">
        <v>54</v>
      </c>
      <c r="T30" s="34" t="s">
        <v>54</v>
      </c>
      <c r="U30" s="34" t="s">
        <v>2043</v>
      </c>
      <c r="V30" s="34">
        <f t="shared" si="0"/>
        <v>96.88</v>
      </c>
      <c r="W30" s="35">
        <f t="shared" si="1"/>
        <v>96.88</v>
      </c>
    </row>
    <row r="31" spans="2:27" ht="21.7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22" t="s">
        <v>2346</v>
      </c>
      <c r="C32" s="223"/>
      <c r="D32" s="223"/>
      <c r="E32" s="223"/>
      <c r="F32" s="223"/>
      <c r="G32" s="223"/>
      <c r="H32" s="223"/>
      <c r="I32" s="223"/>
      <c r="J32" s="223"/>
      <c r="K32" s="223"/>
      <c r="L32" s="223"/>
      <c r="M32" s="223"/>
      <c r="N32" s="223"/>
      <c r="O32" s="223"/>
      <c r="P32" s="223"/>
      <c r="Q32" s="224"/>
      <c r="R32" s="37" t="s">
        <v>45</v>
      </c>
      <c r="S32" s="228" t="s">
        <v>46</v>
      </c>
      <c r="T32" s="228"/>
      <c r="U32" s="38" t="s">
        <v>65</v>
      </c>
      <c r="V32" s="229" t="s">
        <v>66</v>
      </c>
      <c r="W32" s="230"/>
    </row>
    <row r="33" spans="2:25" ht="30.75" customHeight="1" thickBot="1" x14ac:dyDescent="0.25">
      <c r="B33" s="225"/>
      <c r="C33" s="226"/>
      <c r="D33" s="226"/>
      <c r="E33" s="226"/>
      <c r="F33" s="226"/>
      <c r="G33" s="226"/>
      <c r="H33" s="226"/>
      <c r="I33" s="226"/>
      <c r="J33" s="226"/>
      <c r="K33" s="226"/>
      <c r="L33" s="226"/>
      <c r="M33" s="226"/>
      <c r="N33" s="226"/>
      <c r="O33" s="226"/>
      <c r="P33" s="226"/>
      <c r="Q33" s="227"/>
      <c r="R33" s="39" t="s">
        <v>67</v>
      </c>
      <c r="S33" s="39" t="s">
        <v>67</v>
      </c>
      <c r="T33" s="39" t="s">
        <v>52</v>
      </c>
      <c r="U33" s="39" t="s">
        <v>67</v>
      </c>
      <c r="V33" s="39" t="s">
        <v>68</v>
      </c>
      <c r="W33" s="32" t="s">
        <v>69</v>
      </c>
      <c r="Y33" s="36"/>
    </row>
    <row r="34" spans="2:25" ht="23.25" customHeight="1" thickBot="1" x14ac:dyDescent="0.25">
      <c r="B34" s="231" t="s">
        <v>70</v>
      </c>
      <c r="C34" s="232"/>
      <c r="D34" s="232"/>
      <c r="E34" s="40" t="s">
        <v>2041</v>
      </c>
      <c r="F34" s="40"/>
      <c r="G34" s="40"/>
      <c r="H34" s="41"/>
      <c r="I34" s="41"/>
      <c r="J34" s="41"/>
      <c r="K34" s="41"/>
      <c r="L34" s="41"/>
      <c r="M34" s="41"/>
      <c r="N34" s="41"/>
      <c r="O34" s="41"/>
      <c r="P34" s="42"/>
      <c r="Q34" s="42"/>
      <c r="R34" s="43" t="s">
        <v>2042</v>
      </c>
      <c r="S34" s="44" t="s">
        <v>11</v>
      </c>
      <c r="T34" s="42"/>
      <c r="U34" s="44" t="s">
        <v>2039</v>
      </c>
      <c r="V34" s="42"/>
      <c r="W34" s="45">
        <f>+IF(ISERR(U34/R34*100),"N/A",ROUND(U34/R34*100,2))</f>
        <v>96.51</v>
      </c>
    </row>
    <row r="35" spans="2:25" ht="26.25" customHeight="1" thickBot="1" x14ac:dyDescent="0.25">
      <c r="B35" s="233" t="s">
        <v>74</v>
      </c>
      <c r="C35" s="234"/>
      <c r="D35" s="234"/>
      <c r="E35" s="46" t="s">
        <v>2041</v>
      </c>
      <c r="F35" s="46"/>
      <c r="G35" s="46"/>
      <c r="H35" s="47"/>
      <c r="I35" s="47"/>
      <c r="J35" s="47"/>
      <c r="K35" s="47"/>
      <c r="L35" s="47"/>
      <c r="M35" s="47"/>
      <c r="N35" s="47"/>
      <c r="O35" s="47"/>
      <c r="P35" s="48"/>
      <c r="Q35" s="48"/>
      <c r="R35" s="49" t="s">
        <v>2040</v>
      </c>
      <c r="S35" s="50" t="s">
        <v>2040</v>
      </c>
      <c r="T35" s="51">
        <f>+IF(ISERR(S35/R35*100),"N/A",ROUND(S35/R35*100,2))</f>
        <v>100</v>
      </c>
      <c r="U35" s="50" t="s">
        <v>2039</v>
      </c>
      <c r="V35" s="51">
        <f>+IF(ISERR(U35/S35*100),"N/A",ROUND(U35/S35*100,2))</f>
        <v>99.38</v>
      </c>
      <c r="W35" s="52">
        <f>+IF(ISERR(U35/R35*100),"N/A",ROUND(U35/R35*100,2))</f>
        <v>99.38</v>
      </c>
    </row>
    <row r="36" spans="2:25" ht="22.5" customHeight="1" thickTop="1" thickBot="1" x14ac:dyDescent="0.25">
      <c r="B36" s="11" t="s">
        <v>80</v>
      </c>
      <c r="C36" s="12"/>
      <c r="D36" s="12"/>
      <c r="E36" s="12"/>
      <c r="F36" s="12"/>
      <c r="G36" s="12"/>
      <c r="H36" s="13"/>
      <c r="I36" s="13"/>
      <c r="J36" s="13"/>
      <c r="K36" s="13"/>
      <c r="L36" s="13"/>
      <c r="M36" s="13"/>
      <c r="N36" s="13"/>
      <c r="O36" s="13"/>
      <c r="P36" s="13"/>
      <c r="Q36" s="13"/>
      <c r="R36" s="13"/>
      <c r="S36" s="13"/>
      <c r="T36" s="13"/>
      <c r="U36" s="13"/>
      <c r="V36" s="13"/>
      <c r="W36" s="14"/>
    </row>
    <row r="37" spans="2:25" ht="37.5" customHeight="1" thickTop="1" x14ac:dyDescent="0.2">
      <c r="B37" s="213" t="s">
        <v>2038</v>
      </c>
      <c r="C37" s="214"/>
      <c r="D37" s="214"/>
      <c r="E37" s="214"/>
      <c r="F37" s="214"/>
      <c r="G37" s="214"/>
      <c r="H37" s="214"/>
      <c r="I37" s="214"/>
      <c r="J37" s="214"/>
      <c r="K37" s="214"/>
      <c r="L37" s="214"/>
      <c r="M37" s="214"/>
      <c r="N37" s="214"/>
      <c r="O37" s="214"/>
      <c r="P37" s="214"/>
      <c r="Q37" s="214"/>
      <c r="R37" s="214"/>
      <c r="S37" s="214"/>
      <c r="T37" s="214"/>
      <c r="U37" s="214"/>
      <c r="V37" s="214"/>
      <c r="W37" s="215"/>
    </row>
    <row r="38" spans="2:25" ht="72" customHeight="1" thickBot="1" x14ac:dyDescent="0.25">
      <c r="B38" s="216"/>
      <c r="C38" s="217"/>
      <c r="D38" s="217"/>
      <c r="E38" s="217"/>
      <c r="F38" s="217"/>
      <c r="G38" s="217"/>
      <c r="H38" s="217"/>
      <c r="I38" s="217"/>
      <c r="J38" s="217"/>
      <c r="K38" s="217"/>
      <c r="L38" s="217"/>
      <c r="M38" s="217"/>
      <c r="N38" s="217"/>
      <c r="O38" s="217"/>
      <c r="P38" s="217"/>
      <c r="Q38" s="217"/>
      <c r="R38" s="217"/>
      <c r="S38" s="217"/>
      <c r="T38" s="217"/>
      <c r="U38" s="217"/>
      <c r="V38" s="217"/>
      <c r="W38" s="218"/>
    </row>
    <row r="39" spans="2:25" ht="37.5" customHeight="1" thickTop="1" x14ac:dyDescent="0.2">
      <c r="B39" s="213" t="s">
        <v>2037</v>
      </c>
      <c r="C39" s="214"/>
      <c r="D39" s="214"/>
      <c r="E39" s="214"/>
      <c r="F39" s="214"/>
      <c r="G39" s="214"/>
      <c r="H39" s="214"/>
      <c r="I39" s="214"/>
      <c r="J39" s="214"/>
      <c r="K39" s="214"/>
      <c r="L39" s="214"/>
      <c r="M39" s="214"/>
      <c r="N39" s="214"/>
      <c r="O39" s="214"/>
      <c r="P39" s="214"/>
      <c r="Q39" s="214"/>
      <c r="R39" s="214"/>
      <c r="S39" s="214"/>
      <c r="T39" s="214"/>
      <c r="U39" s="214"/>
      <c r="V39" s="214"/>
      <c r="W39" s="215"/>
    </row>
    <row r="40" spans="2:25" ht="75" customHeight="1" thickBot="1" x14ac:dyDescent="0.25">
      <c r="B40" s="216"/>
      <c r="C40" s="217"/>
      <c r="D40" s="217"/>
      <c r="E40" s="217"/>
      <c r="F40" s="217"/>
      <c r="G40" s="217"/>
      <c r="H40" s="217"/>
      <c r="I40" s="217"/>
      <c r="J40" s="217"/>
      <c r="K40" s="217"/>
      <c r="L40" s="217"/>
      <c r="M40" s="217"/>
      <c r="N40" s="217"/>
      <c r="O40" s="217"/>
      <c r="P40" s="217"/>
      <c r="Q40" s="217"/>
      <c r="R40" s="217"/>
      <c r="S40" s="217"/>
      <c r="T40" s="217"/>
      <c r="U40" s="217"/>
      <c r="V40" s="217"/>
      <c r="W40" s="218"/>
    </row>
    <row r="41" spans="2:25" ht="37.5" customHeight="1" thickTop="1" x14ac:dyDescent="0.2">
      <c r="B41" s="213" t="s">
        <v>2036</v>
      </c>
      <c r="C41" s="214"/>
      <c r="D41" s="214"/>
      <c r="E41" s="214"/>
      <c r="F41" s="214"/>
      <c r="G41" s="214"/>
      <c r="H41" s="214"/>
      <c r="I41" s="214"/>
      <c r="J41" s="214"/>
      <c r="K41" s="214"/>
      <c r="L41" s="214"/>
      <c r="M41" s="214"/>
      <c r="N41" s="214"/>
      <c r="O41" s="214"/>
      <c r="P41" s="214"/>
      <c r="Q41" s="214"/>
      <c r="R41" s="214"/>
      <c r="S41" s="214"/>
      <c r="T41" s="214"/>
      <c r="U41" s="214"/>
      <c r="V41" s="214"/>
      <c r="W41" s="215"/>
    </row>
    <row r="42" spans="2:25" ht="13.5" thickBot="1" x14ac:dyDescent="0.25">
      <c r="B42" s="219"/>
      <c r="C42" s="220"/>
      <c r="D42" s="220"/>
      <c r="E42" s="220"/>
      <c r="F42" s="220"/>
      <c r="G42" s="220"/>
      <c r="H42" s="220"/>
      <c r="I42" s="220"/>
      <c r="J42" s="220"/>
      <c r="K42" s="220"/>
      <c r="L42" s="220"/>
      <c r="M42" s="220"/>
      <c r="N42" s="220"/>
      <c r="O42" s="220"/>
      <c r="P42" s="220"/>
      <c r="Q42" s="220"/>
      <c r="R42" s="220"/>
      <c r="S42" s="220"/>
      <c r="T42" s="220"/>
      <c r="U42" s="220"/>
      <c r="V42" s="220"/>
      <c r="W42" s="221"/>
    </row>
  </sheetData>
  <mergeCells count="87">
    <mergeCell ref="B39:W40"/>
    <mergeCell ref="B41:W42"/>
    <mergeCell ref="S32:T32"/>
    <mergeCell ref="V32:W32"/>
    <mergeCell ref="B34:D34"/>
    <mergeCell ref="B35:D35"/>
    <mergeCell ref="B37:W38"/>
    <mergeCell ref="B30:L30"/>
    <mergeCell ref="M30:N30"/>
    <mergeCell ref="O30:P30"/>
    <mergeCell ref="Q30:R30"/>
    <mergeCell ref="B32:Q33"/>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2035</v>
      </c>
      <c r="D4" s="266" t="s">
        <v>2034</v>
      </c>
      <c r="E4" s="266"/>
      <c r="F4" s="266"/>
      <c r="G4" s="266"/>
      <c r="H4" s="267"/>
      <c r="I4" s="18"/>
      <c r="J4" s="268" t="s">
        <v>6</v>
      </c>
      <c r="K4" s="266"/>
      <c r="L4" s="17" t="s">
        <v>2084</v>
      </c>
      <c r="M4" s="269" t="s">
        <v>2083</v>
      </c>
      <c r="N4" s="269"/>
      <c r="O4" s="269"/>
      <c r="P4" s="269"/>
      <c r="Q4" s="270"/>
      <c r="R4" s="19"/>
      <c r="S4" s="271" t="s">
        <v>9</v>
      </c>
      <c r="T4" s="272"/>
      <c r="U4" s="272"/>
      <c r="V4" s="259" t="s">
        <v>2082</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2044</v>
      </c>
      <c r="D6" s="255" t="s">
        <v>2066</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19.25" customHeight="1" thickTop="1" thickBot="1" x14ac:dyDescent="0.25">
      <c r="B10" s="27" t="s">
        <v>25</v>
      </c>
      <c r="C10" s="259" t="s">
        <v>2359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2065</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2081</v>
      </c>
      <c r="C21" s="236"/>
      <c r="D21" s="236"/>
      <c r="E21" s="236"/>
      <c r="F21" s="236"/>
      <c r="G21" s="236"/>
      <c r="H21" s="236"/>
      <c r="I21" s="236"/>
      <c r="J21" s="236"/>
      <c r="K21" s="236"/>
      <c r="L21" s="236"/>
      <c r="M21" s="237" t="s">
        <v>2044</v>
      </c>
      <c r="N21" s="237"/>
      <c r="O21" s="237" t="s">
        <v>52</v>
      </c>
      <c r="P21" s="237"/>
      <c r="Q21" s="238" t="s">
        <v>393</v>
      </c>
      <c r="R21" s="238"/>
      <c r="S21" s="34" t="s">
        <v>448</v>
      </c>
      <c r="T21" s="34" t="s">
        <v>2080</v>
      </c>
      <c r="U21" s="34" t="s">
        <v>2079</v>
      </c>
      <c r="V21" s="34">
        <f>+IF(ISERR(U21/T21*100),"N/A",ROUND(U21/T21*100,2))</f>
        <v>96.98</v>
      </c>
      <c r="W21" s="35">
        <f>+IF(ISERR(U21/S21*100),"N/A",ROUND(U21/S21*100,2))</f>
        <v>97.09</v>
      </c>
    </row>
    <row r="22" spans="2:27" ht="56.25" customHeight="1" thickBot="1" x14ac:dyDescent="0.25">
      <c r="B22" s="235" t="s">
        <v>2078</v>
      </c>
      <c r="C22" s="236"/>
      <c r="D22" s="236"/>
      <c r="E22" s="236"/>
      <c r="F22" s="236"/>
      <c r="G22" s="236"/>
      <c r="H22" s="236"/>
      <c r="I22" s="236"/>
      <c r="J22" s="236"/>
      <c r="K22" s="236"/>
      <c r="L22" s="236"/>
      <c r="M22" s="237" t="s">
        <v>2044</v>
      </c>
      <c r="N22" s="237"/>
      <c r="O22" s="237" t="s">
        <v>52</v>
      </c>
      <c r="P22" s="237"/>
      <c r="Q22" s="238" t="s">
        <v>393</v>
      </c>
      <c r="R22" s="238"/>
      <c r="S22" s="34" t="s">
        <v>2077</v>
      </c>
      <c r="T22" s="34" t="s">
        <v>2076</v>
      </c>
      <c r="U22" s="34" t="s">
        <v>2075</v>
      </c>
      <c r="V22" s="34">
        <f>+IF(ISERR(U22/T22*100),"N/A",ROUND(U22/T22*100,2))</f>
        <v>137.44999999999999</v>
      </c>
      <c r="W22" s="35">
        <f>+IF(ISERR(U22/S22*100),"N/A",ROUND(U22/S22*100,2))</f>
        <v>137.51</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2041</v>
      </c>
      <c r="F26" s="40"/>
      <c r="G26" s="40"/>
      <c r="H26" s="41"/>
      <c r="I26" s="41"/>
      <c r="J26" s="41"/>
      <c r="K26" s="41"/>
      <c r="L26" s="41"/>
      <c r="M26" s="41"/>
      <c r="N26" s="41"/>
      <c r="O26" s="41"/>
      <c r="P26" s="42"/>
      <c r="Q26" s="42"/>
      <c r="R26" s="43" t="s">
        <v>2074</v>
      </c>
      <c r="S26" s="44" t="s">
        <v>11</v>
      </c>
      <c r="T26" s="42"/>
      <c r="U26" s="44" t="s">
        <v>2072</v>
      </c>
      <c r="V26" s="42"/>
      <c r="W26" s="45">
        <f>+IF(ISERR(U26/R26*100),"N/A",ROUND(U26/R26*100,2))</f>
        <v>99.1</v>
      </c>
    </row>
    <row r="27" spans="2:27" ht="26.25" customHeight="1" thickBot="1" x14ac:dyDescent="0.25">
      <c r="B27" s="233" t="s">
        <v>74</v>
      </c>
      <c r="C27" s="234"/>
      <c r="D27" s="234"/>
      <c r="E27" s="46" t="s">
        <v>2041</v>
      </c>
      <c r="F27" s="46"/>
      <c r="G27" s="46"/>
      <c r="H27" s="47"/>
      <c r="I27" s="47"/>
      <c r="J27" s="47"/>
      <c r="K27" s="47"/>
      <c r="L27" s="47"/>
      <c r="M27" s="47"/>
      <c r="N27" s="47"/>
      <c r="O27" s="47"/>
      <c r="P27" s="48"/>
      <c r="Q27" s="48"/>
      <c r="R27" s="49" t="s">
        <v>2073</v>
      </c>
      <c r="S27" s="50" t="s">
        <v>2073</v>
      </c>
      <c r="T27" s="51">
        <f>+IF(ISERR(S27/R27*100),"N/A",ROUND(S27/R27*100,2))</f>
        <v>100</v>
      </c>
      <c r="U27" s="50" t="s">
        <v>2072</v>
      </c>
      <c r="V27" s="51">
        <f>+IF(ISERR(U27/S27*100),"N/A",ROUND(U27/S27*100,2))</f>
        <v>99.99</v>
      </c>
      <c r="W27" s="52">
        <f>+IF(ISERR(U27/R27*100),"N/A",ROUND(U27/R27*100,2))</f>
        <v>99.99</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2071</v>
      </c>
      <c r="C29" s="214"/>
      <c r="D29" s="214"/>
      <c r="E29" s="214"/>
      <c r="F29" s="214"/>
      <c r="G29" s="214"/>
      <c r="H29" s="214"/>
      <c r="I29" s="214"/>
      <c r="J29" s="214"/>
      <c r="K29" s="214"/>
      <c r="L29" s="214"/>
      <c r="M29" s="214"/>
      <c r="N29" s="214"/>
      <c r="O29" s="214"/>
      <c r="P29" s="214"/>
      <c r="Q29" s="214"/>
      <c r="R29" s="214"/>
      <c r="S29" s="214"/>
      <c r="T29" s="214"/>
      <c r="U29" s="214"/>
      <c r="V29" s="214"/>
      <c r="W29" s="215"/>
    </row>
    <row r="30" spans="2:27" ht="55.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2070</v>
      </c>
      <c r="C31" s="214"/>
      <c r="D31" s="214"/>
      <c r="E31" s="214"/>
      <c r="F31" s="214"/>
      <c r="G31" s="214"/>
      <c r="H31" s="214"/>
      <c r="I31" s="214"/>
      <c r="J31" s="214"/>
      <c r="K31" s="214"/>
      <c r="L31" s="214"/>
      <c r="M31" s="214"/>
      <c r="N31" s="214"/>
      <c r="O31" s="214"/>
      <c r="P31" s="214"/>
      <c r="Q31" s="214"/>
      <c r="R31" s="214"/>
      <c r="S31" s="214"/>
      <c r="T31" s="214"/>
      <c r="U31" s="214"/>
      <c r="V31" s="214"/>
      <c r="W31" s="215"/>
    </row>
    <row r="32" spans="2:27" ht="75.7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2036</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3.5"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2035</v>
      </c>
      <c r="D4" s="266" t="s">
        <v>2034</v>
      </c>
      <c r="E4" s="266"/>
      <c r="F4" s="266"/>
      <c r="G4" s="266"/>
      <c r="H4" s="267"/>
      <c r="I4" s="18"/>
      <c r="J4" s="268" t="s">
        <v>6</v>
      </c>
      <c r="K4" s="266"/>
      <c r="L4" s="17" t="s">
        <v>2111</v>
      </c>
      <c r="M4" s="269" t="s">
        <v>2110</v>
      </c>
      <c r="N4" s="269"/>
      <c r="O4" s="269"/>
      <c r="P4" s="269"/>
      <c r="Q4" s="270"/>
      <c r="R4" s="19"/>
      <c r="S4" s="271" t="s">
        <v>9</v>
      </c>
      <c r="T4" s="272"/>
      <c r="U4" s="272"/>
      <c r="V4" s="259" t="s">
        <v>2109</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2095</v>
      </c>
      <c r="D6" s="255" t="s">
        <v>2108</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2107</v>
      </c>
      <c r="K8" s="26" t="s">
        <v>2106</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23.75" customHeight="1" thickTop="1" thickBot="1" x14ac:dyDescent="0.25">
      <c r="B10" s="27" t="s">
        <v>25</v>
      </c>
      <c r="C10" s="259" t="s">
        <v>2105</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2104</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2103</v>
      </c>
      <c r="C21" s="236"/>
      <c r="D21" s="236"/>
      <c r="E21" s="236"/>
      <c r="F21" s="236"/>
      <c r="G21" s="236"/>
      <c r="H21" s="236"/>
      <c r="I21" s="236"/>
      <c r="J21" s="236"/>
      <c r="K21" s="236"/>
      <c r="L21" s="236"/>
      <c r="M21" s="237" t="s">
        <v>2095</v>
      </c>
      <c r="N21" s="237"/>
      <c r="O21" s="237" t="s">
        <v>52</v>
      </c>
      <c r="P21" s="237"/>
      <c r="Q21" s="238" t="s">
        <v>53</v>
      </c>
      <c r="R21" s="238"/>
      <c r="S21" s="34" t="s">
        <v>2102</v>
      </c>
      <c r="T21" s="34" t="s">
        <v>2102</v>
      </c>
      <c r="U21" s="34" t="s">
        <v>2101</v>
      </c>
      <c r="V21" s="34">
        <f>+IF(ISERR(U21/T21*100),"N/A",ROUND(U21/T21*100,2))</f>
        <v>164.89</v>
      </c>
      <c r="W21" s="35">
        <f>+IF(ISERR(U21/S21*100),"N/A",ROUND(U21/S21*100,2))</f>
        <v>164.89</v>
      </c>
    </row>
    <row r="22" spans="2:27" ht="56.25" customHeight="1" x14ac:dyDescent="0.2">
      <c r="B22" s="235" t="s">
        <v>2100</v>
      </c>
      <c r="C22" s="236"/>
      <c r="D22" s="236"/>
      <c r="E22" s="236"/>
      <c r="F22" s="236"/>
      <c r="G22" s="236"/>
      <c r="H22" s="236"/>
      <c r="I22" s="236"/>
      <c r="J22" s="236"/>
      <c r="K22" s="236"/>
      <c r="L22" s="236"/>
      <c r="M22" s="237" t="s">
        <v>2095</v>
      </c>
      <c r="N22" s="237"/>
      <c r="O22" s="237" t="s">
        <v>52</v>
      </c>
      <c r="P22" s="237"/>
      <c r="Q22" s="238" t="s">
        <v>53</v>
      </c>
      <c r="R22" s="238"/>
      <c r="S22" s="34" t="s">
        <v>2099</v>
      </c>
      <c r="T22" s="34" t="s">
        <v>2098</v>
      </c>
      <c r="U22" s="34" t="s">
        <v>2097</v>
      </c>
      <c r="V22" s="34">
        <f>+IF(ISERR(U22/T22*100),"N/A",ROUND(U22/T22*100,2))</f>
        <v>149.63</v>
      </c>
      <c r="W22" s="35">
        <f>+IF(ISERR(U22/S22*100),"N/A",ROUND(U22/S22*100,2))</f>
        <v>149.69999999999999</v>
      </c>
    </row>
    <row r="23" spans="2:27" ht="56.25" customHeight="1" thickBot="1" x14ac:dyDescent="0.25">
      <c r="B23" s="235" t="s">
        <v>2096</v>
      </c>
      <c r="C23" s="236"/>
      <c r="D23" s="236"/>
      <c r="E23" s="236"/>
      <c r="F23" s="236"/>
      <c r="G23" s="236"/>
      <c r="H23" s="236"/>
      <c r="I23" s="236"/>
      <c r="J23" s="236"/>
      <c r="K23" s="236"/>
      <c r="L23" s="236"/>
      <c r="M23" s="237" t="s">
        <v>2095</v>
      </c>
      <c r="N23" s="237"/>
      <c r="O23" s="237" t="s">
        <v>52</v>
      </c>
      <c r="P23" s="237"/>
      <c r="Q23" s="238" t="s">
        <v>53</v>
      </c>
      <c r="R23" s="238"/>
      <c r="S23" s="34" t="s">
        <v>2094</v>
      </c>
      <c r="T23" s="34" t="s">
        <v>2093</v>
      </c>
      <c r="U23" s="34" t="s">
        <v>2092</v>
      </c>
      <c r="V23" s="34">
        <f>+IF(ISERR(U23/T23*100),"N/A",ROUND(U23/T23*100,2))</f>
        <v>108.04</v>
      </c>
      <c r="W23" s="35">
        <f>+IF(ISERR(U23/S23*100),"N/A",ROUND(U23/S23*100,2))</f>
        <v>108.13</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2090</v>
      </c>
      <c r="F27" s="40"/>
      <c r="G27" s="40"/>
      <c r="H27" s="41"/>
      <c r="I27" s="41"/>
      <c r="J27" s="41"/>
      <c r="K27" s="41"/>
      <c r="L27" s="41"/>
      <c r="M27" s="41"/>
      <c r="N27" s="41"/>
      <c r="O27" s="41"/>
      <c r="P27" s="42"/>
      <c r="Q27" s="42"/>
      <c r="R27" s="43" t="s">
        <v>2091</v>
      </c>
      <c r="S27" s="44" t="s">
        <v>11</v>
      </c>
      <c r="T27" s="42"/>
      <c r="U27" s="44" t="s">
        <v>2088</v>
      </c>
      <c r="V27" s="42"/>
      <c r="W27" s="45">
        <f>+IF(ISERR(U27/R27*100),"N/A",ROUND(U27/R27*100,2))</f>
        <v>106.47</v>
      </c>
    </row>
    <row r="28" spans="2:27" ht="26.25" customHeight="1" thickBot="1" x14ac:dyDescent="0.25">
      <c r="B28" s="233" t="s">
        <v>74</v>
      </c>
      <c r="C28" s="234"/>
      <c r="D28" s="234"/>
      <c r="E28" s="46" t="s">
        <v>2090</v>
      </c>
      <c r="F28" s="46"/>
      <c r="G28" s="46"/>
      <c r="H28" s="47"/>
      <c r="I28" s="47"/>
      <c r="J28" s="47"/>
      <c r="K28" s="47"/>
      <c r="L28" s="47"/>
      <c r="M28" s="47"/>
      <c r="N28" s="47"/>
      <c r="O28" s="47"/>
      <c r="P28" s="48"/>
      <c r="Q28" s="48"/>
      <c r="R28" s="49" t="s">
        <v>2089</v>
      </c>
      <c r="S28" s="50" t="s">
        <v>2089</v>
      </c>
      <c r="T28" s="51">
        <f>+IF(ISERR(S28/R28*100),"N/A",ROUND(S28/R28*100,2))</f>
        <v>100</v>
      </c>
      <c r="U28" s="50" t="s">
        <v>2088</v>
      </c>
      <c r="V28" s="51">
        <f>+IF(ISERR(U28/S28*100),"N/A",ROUND(U28/S28*100,2))</f>
        <v>99.99</v>
      </c>
      <c r="W28" s="52">
        <f>+IF(ISERR(U28/R28*100),"N/A",ROUND(U28/R28*100,2))</f>
        <v>99.99</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2087</v>
      </c>
      <c r="C30" s="214"/>
      <c r="D30" s="214"/>
      <c r="E30" s="214"/>
      <c r="F30" s="214"/>
      <c r="G30" s="214"/>
      <c r="H30" s="214"/>
      <c r="I30" s="214"/>
      <c r="J30" s="214"/>
      <c r="K30" s="214"/>
      <c r="L30" s="214"/>
      <c r="M30" s="214"/>
      <c r="N30" s="214"/>
      <c r="O30" s="214"/>
      <c r="P30" s="214"/>
      <c r="Q30" s="214"/>
      <c r="R30" s="214"/>
      <c r="S30" s="214"/>
      <c r="T30" s="214"/>
      <c r="U30" s="214"/>
      <c r="V30" s="214"/>
      <c r="W30" s="215"/>
    </row>
    <row r="31" spans="2:27" ht="34.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2086</v>
      </c>
      <c r="C32" s="214"/>
      <c r="D32" s="214"/>
      <c r="E32" s="214"/>
      <c r="F32" s="214"/>
      <c r="G32" s="214"/>
      <c r="H32" s="214"/>
      <c r="I32" s="214"/>
      <c r="J32" s="214"/>
      <c r="K32" s="214"/>
      <c r="L32" s="214"/>
      <c r="M32" s="214"/>
      <c r="N32" s="214"/>
      <c r="O32" s="214"/>
      <c r="P32" s="214"/>
      <c r="Q32" s="214"/>
      <c r="R32" s="214"/>
      <c r="S32" s="214"/>
      <c r="T32" s="214"/>
      <c r="U32" s="214"/>
      <c r="V32" s="214"/>
      <c r="W32" s="215"/>
    </row>
    <row r="33" spans="2:23" ht="75.7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2085</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2035</v>
      </c>
      <c r="D4" s="266" t="s">
        <v>2034</v>
      </c>
      <c r="E4" s="266"/>
      <c r="F4" s="266"/>
      <c r="G4" s="266"/>
      <c r="H4" s="267"/>
      <c r="I4" s="18"/>
      <c r="J4" s="268" t="s">
        <v>6</v>
      </c>
      <c r="K4" s="266"/>
      <c r="L4" s="17" t="s">
        <v>2126</v>
      </c>
      <c r="M4" s="269" t="s">
        <v>2125</v>
      </c>
      <c r="N4" s="269"/>
      <c r="O4" s="269"/>
      <c r="P4" s="269"/>
      <c r="Q4" s="270"/>
      <c r="R4" s="19"/>
      <c r="S4" s="271" t="s">
        <v>9</v>
      </c>
      <c r="T4" s="272"/>
      <c r="U4" s="272"/>
      <c r="V4" s="259" t="s">
        <v>2124</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2095</v>
      </c>
      <c r="D6" s="255" t="s">
        <v>2108</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2123</v>
      </c>
      <c r="K8" s="26" t="s">
        <v>2122</v>
      </c>
      <c r="L8" s="26" t="s">
        <v>2121</v>
      </c>
      <c r="M8" s="26" t="s">
        <v>2120</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23.75" customHeight="1" thickTop="1" thickBot="1" x14ac:dyDescent="0.25">
      <c r="B10" s="27" t="s">
        <v>25</v>
      </c>
      <c r="C10" s="259" t="s">
        <v>2119</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2104</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2118</v>
      </c>
      <c r="C21" s="236"/>
      <c r="D21" s="236"/>
      <c r="E21" s="236"/>
      <c r="F21" s="236"/>
      <c r="G21" s="236"/>
      <c r="H21" s="236"/>
      <c r="I21" s="236"/>
      <c r="J21" s="236"/>
      <c r="K21" s="236"/>
      <c r="L21" s="236"/>
      <c r="M21" s="237" t="s">
        <v>2095</v>
      </c>
      <c r="N21" s="237"/>
      <c r="O21" s="237" t="s">
        <v>52</v>
      </c>
      <c r="P21" s="237"/>
      <c r="Q21" s="238" t="s">
        <v>69</v>
      </c>
      <c r="R21" s="238"/>
      <c r="S21" s="34" t="s">
        <v>63</v>
      </c>
      <c r="T21" s="34" t="s">
        <v>63</v>
      </c>
      <c r="U21" s="34" t="s">
        <v>2117</v>
      </c>
      <c r="V21" s="34">
        <f>+IF(ISERR(U21/T21*100),"N/A",ROUND(U21/T21*100,2))</f>
        <v>33.340000000000003</v>
      </c>
      <c r="W21" s="35">
        <f>+IF(ISERR(U21/S21*100),"N/A",ROUND(U21/S21*100,2))</f>
        <v>33.340000000000003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2090</v>
      </c>
      <c r="F25" s="40"/>
      <c r="G25" s="40"/>
      <c r="H25" s="41"/>
      <c r="I25" s="41"/>
      <c r="J25" s="41"/>
      <c r="K25" s="41"/>
      <c r="L25" s="41"/>
      <c r="M25" s="41"/>
      <c r="N25" s="41"/>
      <c r="O25" s="41"/>
      <c r="P25" s="42"/>
      <c r="Q25" s="42"/>
      <c r="R25" s="43" t="s">
        <v>2116</v>
      </c>
      <c r="S25" s="44" t="s">
        <v>11</v>
      </c>
      <c r="T25" s="42"/>
      <c r="U25" s="44" t="s">
        <v>2115</v>
      </c>
      <c r="V25" s="42"/>
      <c r="W25" s="45">
        <f>+IF(ISERR(U25/R25*100),"N/A",ROUND(U25/R25*100,2))</f>
        <v>94.94</v>
      </c>
    </row>
    <row r="26" spans="2:27" ht="26.25" customHeight="1" thickBot="1" x14ac:dyDescent="0.25">
      <c r="B26" s="233" t="s">
        <v>74</v>
      </c>
      <c r="C26" s="234"/>
      <c r="D26" s="234"/>
      <c r="E26" s="46" t="s">
        <v>2090</v>
      </c>
      <c r="F26" s="46"/>
      <c r="G26" s="46"/>
      <c r="H26" s="47"/>
      <c r="I26" s="47"/>
      <c r="J26" s="47"/>
      <c r="K26" s="47"/>
      <c r="L26" s="47"/>
      <c r="M26" s="47"/>
      <c r="N26" s="47"/>
      <c r="O26" s="47"/>
      <c r="P26" s="48"/>
      <c r="Q26" s="48"/>
      <c r="R26" s="49" t="s">
        <v>2115</v>
      </c>
      <c r="S26" s="50" t="s">
        <v>2115</v>
      </c>
      <c r="T26" s="51">
        <f>+IF(ISERR(S26/R26*100),"N/A",ROUND(S26/R26*100,2))</f>
        <v>100</v>
      </c>
      <c r="U26" s="50" t="s">
        <v>2115</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2114</v>
      </c>
      <c r="C28" s="214"/>
      <c r="D28" s="214"/>
      <c r="E28" s="214"/>
      <c r="F28" s="214"/>
      <c r="G28" s="214"/>
      <c r="H28" s="214"/>
      <c r="I28" s="214"/>
      <c r="J28" s="214"/>
      <c r="K28" s="214"/>
      <c r="L28" s="214"/>
      <c r="M28" s="214"/>
      <c r="N28" s="214"/>
      <c r="O28" s="214"/>
      <c r="P28" s="214"/>
      <c r="Q28" s="214"/>
      <c r="R28" s="214"/>
      <c r="S28" s="214"/>
      <c r="T28" s="214"/>
      <c r="U28" s="214"/>
      <c r="V28" s="214"/>
      <c r="W28" s="215"/>
    </row>
    <row r="29" spans="2:27" ht="78"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2113</v>
      </c>
      <c r="C30" s="214"/>
      <c r="D30" s="214"/>
      <c r="E30" s="214"/>
      <c r="F30" s="214"/>
      <c r="G30" s="214"/>
      <c r="H30" s="214"/>
      <c r="I30" s="214"/>
      <c r="J30" s="214"/>
      <c r="K30" s="214"/>
      <c r="L30" s="214"/>
      <c r="M30" s="214"/>
      <c r="N30" s="214"/>
      <c r="O30" s="214"/>
      <c r="P30" s="214"/>
      <c r="Q30" s="214"/>
      <c r="R30" s="214"/>
      <c r="S30" s="214"/>
      <c r="T30" s="214"/>
      <c r="U30" s="214"/>
      <c r="V30" s="214"/>
      <c r="W30" s="215"/>
    </row>
    <row r="31" spans="2:27" ht="33"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2112</v>
      </c>
      <c r="C32" s="214"/>
      <c r="D32" s="214"/>
      <c r="E32" s="214"/>
      <c r="F32" s="214"/>
      <c r="G32" s="214"/>
      <c r="H32" s="214"/>
      <c r="I32" s="214"/>
      <c r="J32" s="214"/>
      <c r="K32" s="214"/>
      <c r="L32" s="214"/>
      <c r="M32" s="214"/>
      <c r="N32" s="214"/>
      <c r="O32" s="214"/>
      <c r="P32" s="214"/>
      <c r="Q32" s="214"/>
      <c r="R32" s="214"/>
      <c r="S32" s="214"/>
      <c r="T32" s="214"/>
      <c r="U32" s="214"/>
      <c r="V32" s="214"/>
      <c r="W32" s="215"/>
    </row>
    <row r="33" spans="2:23" ht="48.75" customHeight="1"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111</v>
      </c>
      <c r="D4" s="266" t="s">
        <v>110</v>
      </c>
      <c r="E4" s="266"/>
      <c r="F4" s="266"/>
      <c r="G4" s="266"/>
      <c r="H4" s="267"/>
      <c r="I4" s="18"/>
      <c r="J4" s="268" t="s">
        <v>6</v>
      </c>
      <c r="K4" s="266"/>
      <c r="L4" s="17" t="s">
        <v>221</v>
      </c>
      <c r="M4" s="269" t="s">
        <v>220</v>
      </c>
      <c r="N4" s="269"/>
      <c r="O4" s="269"/>
      <c r="P4" s="269"/>
      <c r="Q4" s="270"/>
      <c r="R4" s="19"/>
      <c r="S4" s="271" t="s">
        <v>9</v>
      </c>
      <c r="T4" s="272"/>
      <c r="U4" s="272"/>
      <c r="V4" s="259" t="s">
        <v>211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213</v>
      </c>
      <c r="D6" s="255" t="s">
        <v>219</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218</v>
      </c>
      <c r="M8" s="26" t="s">
        <v>217</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216</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215</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214</v>
      </c>
      <c r="C21" s="236"/>
      <c r="D21" s="236"/>
      <c r="E21" s="236"/>
      <c r="F21" s="236"/>
      <c r="G21" s="236"/>
      <c r="H21" s="236"/>
      <c r="I21" s="236"/>
      <c r="J21" s="236"/>
      <c r="K21" s="236"/>
      <c r="L21" s="236"/>
      <c r="M21" s="237" t="s">
        <v>213</v>
      </c>
      <c r="N21" s="237"/>
      <c r="O21" s="237" t="s">
        <v>52</v>
      </c>
      <c r="P21" s="237"/>
      <c r="Q21" s="238" t="s">
        <v>69</v>
      </c>
      <c r="R21" s="238"/>
      <c r="S21" s="34" t="s">
        <v>54</v>
      </c>
      <c r="T21" s="34" t="s">
        <v>54</v>
      </c>
      <c r="U21" s="34" t="s">
        <v>54</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212</v>
      </c>
      <c r="F25" s="40"/>
      <c r="G25" s="40"/>
      <c r="H25" s="41"/>
      <c r="I25" s="41"/>
      <c r="J25" s="41"/>
      <c r="K25" s="41"/>
      <c r="L25" s="41"/>
      <c r="M25" s="41"/>
      <c r="N25" s="41"/>
      <c r="O25" s="41"/>
      <c r="P25" s="42"/>
      <c r="Q25" s="42"/>
      <c r="R25" s="43" t="s">
        <v>211</v>
      </c>
      <c r="S25" s="44" t="s">
        <v>11</v>
      </c>
      <c r="T25" s="42"/>
      <c r="U25" s="44" t="s">
        <v>210</v>
      </c>
      <c r="V25" s="42"/>
      <c r="W25" s="45">
        <f>+IF(ISERR(U25/R25*100),"N/A",ROUND(U25/R25*100,2))</f>
        <v>100</v>
      </c>
    </row>
    <row r="26" spans="2:27" ht="26.25" customHeight="1" thickBot="1" x14ac:dyDescent="0.25">
      <c r="B26" s="233" t="s">
        <v>74</v>
      </c>
      <c r="C26" s="234"/>
      <c r="D26" s="234"/>
      <c r="E26" s="46" t="s">
        <v>212</v>
      </c>
      <c r="F26" s="46"/>
      <c r="G26" s="46"/>
      <c r="H26" s="47"/>
      <c r="I26" s="47"/>
      <c r="J26" s="47"/>
      <c r="K26" s="47"/>
      <c r="L26" s="47"/>
      <c r="M26" s="47"/>
      <c r="N26" s="47"/>
      <c r="O26" s="47"/>
      <c r="P26" s="48"/>
      <c r="Q26" s="48"/>
      <c r="R26" s="49" t="s">
        <v>211</v>
      </c>
      <c r="S26" s="50" t="s">
        <v>210</v>
      </c>
      <c r="T26" s="51">
        <f>+IF(ISERR(S26/R26*100),"N/A",ROUND(S26/R26*100,2))</f>
        <v>100</v>
      </c>
      <c r="U26" s="50" t="s">
        <v>210</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209</v>
      </c>
      <c r="C28" s="214"/>
      <c r="D28" s="214"/>
      <c r="E28" s="214"/>
      <c r="F28" s="214"/>
      <c r="G28" s="214"/>
      <c r="H28" s="214"/>
      <c r="I28" s="214"/>
      <c r="J28" s="214"/>
      <c r="K28" s="214"/>
      <c r="L28" s="214"/>
      <c r="M28" s="214"/>
      <c r="N28" s="214"/>
      <c r="O28" s="214"/>
      <c r="P28" s="214"/>
      <c r="Q28" s="214"/>
      <c r="R28" s="214"/>
      <c r="S28" s="214"/>
      <c r="T28" s="214"/>
      <c r="U28" s="214"/>
      <c r="V28" s="214"/>
      <c r="W28" s="215"/>
    </row>
    <row r="29" spans="2:27" ht="24.7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208</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207</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2148</v>
      </c>
      <c r="D4" s="266" t="s">
        <v>2147</v>
      </c>
      <c r="E4" s="266"/>
      <c r="F4" s="266"/>
      <c r="G4" s="266"/>
      <c r="H4" s="267"/>
      <c r="I4" s="18"/>
      <c r="J4" s="268" t="s">
        <v>6</v>
      </c>
      <c r="K4" s="266"/>
      <c r="L4" s="17" t="s">
        <v>1546</v>
      </c>
      <c r="M4" s="269" t="s">
        <v>2146</v>
      </c>
      <c r="N4" s="269"/>
      <c r="O4" s="269"/>
      <c r="P4" s="269"/>
      <c r="Q4" s="270"/>
      <c r="R4" s="19"/>
      <c r="S4" s="271" t="s">
        <v>9</v>
      </c>
      <c r="T4" s="272"/>
      <c r="U4" s="272"/>
      <c r="V4" s="259" t="s">
        <v>2145</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11</v>
      </c>
      <c r="D6" s="255" t="s">
        <v>11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2144</v>
      </c>
      <c r="K8" s="26" t="s">
        <v>2143</v>
      </c>
      <c r="L8" s="26" t="s">
        <v>2142</v>
      </c>
      <c r="M8" s="26" t="s">
        <v>2141</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2140</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2139</v>
      </c>
      <c r="C21" s="236"/>
      <c r="D21" s="236"/>
      <c r="E21" s="236"/>
      <c r="F21" s="236"/>
      <c r="G21" s="236"/>
      <c r="H21" s="236"/>
      <c r="I21" s="236"/>
      <c r="J21" s="236"/>
      <c r="K21" s="236"/>
      <c r="L21" s="236"/>
      <c r="M21" s="237" t="s">
        <v>450</v>
      </c>
      <c r="N21" s="237"/>
      <c r="O21" s="237" t="s">
        <v>52</v>
      </c>
      <c r="P21" s="237"/>
      <c r="Q21" s="238" t="s">
        <v>53</v>
      </c>
      <c r="R21" s="238"/>
      <c r="S21" s="34" t="s">
        <v>54</v>
      </c>
      <c r="T21" s="34" t="s">
        <v>54</v>
      </c>
      <c r="U21" s="34" t="s">
        <v>2138</v>
      </c>
      <c r="V21" s="34">
        <f>+IF(ISERR(U21/T21*100),"N/A",ROUND(U21/T21*100,2))</f>
        <v>19</v>
      </c>
      <c r="W21" s="35">
        <f>+IF(ISERR(U21/S21*100),"N/A",ROUND(U21/S21*100,2))</f>
        <v>19</v>
      </c>
    </row>
    <row r="22" spans="2:27" ht="56.25" customHeight="1" thickBot="1" x14ac:dyDescent="0.25">
      <c r="B22" s="235" t="s">
        <v>2137</v>
      </c>
      <c r="C22" s="236"/>
      <c r="D22" s="236"/>
      <c r="E22" s="236"/>
      <c r="F22" s="236"/>
      <c r="G22" s="236"/>
      <c r="H22" s="236"/>
      <c r="I22" s="236"/>
      <c r="J22" s="236"/>
      <c r="K22" s="236"/>
      <c r="L22" s="236"/>
      <c r="M22" s="237" t="s">
        <v>1724</v>
      </c>
      <c r="N22" s="237"/>
      <c r="O22" s="237" t="s">
        <v>52</v>
      </c>
      <c r="P22" s="237"/>
      <c r="Q22" s="238" t="s">
        <v>53</v>
      </c>
      <c r="R22" s="238"/>
      <c r="S22" s="34" t="s">
        <v>54</v>
      </c>
      <c r="T22" s="34" t="s">
        <v>2136</v>
      </c>
      <c r="U22" s="34" t="s">
        <v>2136</v>
      </c>
      <c r="V22" s="34">
        <f>+IF(ISERR(U22/T22*100),"N/A",ROUND(U22/T22*100,2))</f>
        <v>100</v>
      </c>
      <c r="W22" s="35">
        <f>+IF(ISERR(U22/S22*100),"N/A",ROUND(U22/S22*100,2))</f>
        <v>51</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447</v>
      </c>
      <c r="F26" s="40"/>
      <c r="G26" s="40"/>
      <c r="H26" s="41"/>
      <c r="I26" s="41"/>
      <c r="J26" s="41"/>
      <c r="K26" s="41"/>
      <c r="L26" s="41"/>
      <c r="M26" s="41"/>
      <c r="N26" s="41"/>
      <c r="O26" s="41"/>
      <c r="P26" s="42"/>
      <c r="Q26" s="42"/>
      <c r="R26" s="43" t="s">
        <v>2135</v>
      </c>
      <c r="S26" s="44" t="s">
        <v>11</v>
      </c>
      <c r="T26" s="42"/>
      <c r="U26" s="44" t="s">
        <v>2133</v>
      </c>
      <c r="V26" s="42"/>
      <c r="W26" s="45">
        <f>+IF(ISERR(U26/R26*100),"N/A",ROUND(U26/R26*100,2))</f>
        <v>101.53</v>
      </c>
    </row>
    <row r="27" spans="2:27" ht="26.25" customHeight="1" x14ac:dyDescent="0.2">
      <c r="B27" s="233" t="s">
        <v>74</v>
      </c>
      <c r="C27" s="234"/>
      <c r="D27" s="234"/>
      <c r="E27" s="46" t="s">
        <v>447</v>
      </c>
      <c r="F27" s="46"/>
      <c r="G27" s="46"/>
      <c r="H27" s="47"/>
      <c r="I27" s="47"/>
      <c r="J27" s="47"/>
      <c r="K27" s="47"/>
      <c r="L27" s="47"/>
      <c r="M27" s="47"/>
      <c r="N27" s="47"/>
      <c r="O27" s="47"/>
      <c r="P27" s="48"/>
      <c r="Q27" s="48"/>
      <c r="R27" s="49" t="s">
        <v>2134</v>
      </c>
      <c r="S27" s="50" t="s">
        <v>2134</v>
      </c>
      <c r="T27" s="51">
        <f>+IF(ISERR(S27/R27*100),"N/A",ROUND(S27/R27*100,2))</f>
        <v>100</v>
      </c>
      <c r="U27" s="50" t="s">
        <v>2133</v>
      </c>
      <c r="V27" s="51">
        <f>+IF(ISERR(U27/S27*100),"N/A",ROUND(U27/S27*100,2))</f>
        <v>95.3</v>
      </c>
      <c r="W27" s="52">
        <f>+IF(ISERR(U27/R27*100),"N/A",ROUND(U27/R27*100,2))</f>
        <v>95.3</v>
      </c>
    </row>
    <row r="28" spans="2:27" ht="23.25" customHeight="1" thickBot="1" x14ac:dyDescent="0.25">
      <c r="B28" s="231" t="s">
        <v>70</v>
      </c>
      <c r="C28" s="232"/>
      <c r="D28" s="232"/>
      <c r="E28" s="40" t="s">
        <v>1721</v>
      </c>
      <c r="F28" s="40"/>
      <c r="G28" s="40"/>
      <c r="H28" s="41"/>
      <c r="I28" s="41"/>
      <c r="J28" s="41"/>
      <c r="K28" s="41"/>
      <c r="L28" s="41"/>
      <c r="M28" s="41"/>
      <c r="N28" s="41"/>
      <c r="O28" s="41"/>
      <c r="P28" s="42"/>
      <c r="Q28" s="42"/>
      <c r="R28" s="43" t="s">
        <v>2132</v>
      </c>
      <c r="S28" s="44" t="s">
        <v>11</v>
      </c>
      <c r="T28" s="42"/>
      <c r="U28" s="44" t="s">
        <v>2130</v>
      </c>
      <c r="V28" s="42"/>
      <c r="W28" s="45">
        <f>+IF(ISERR(U28/R28*100),"N/A",ROUND(U28/R28*100,2))</f>
        <v>387.67</v>
      </c>
    </row>
    <row r="29" spans="2:27" ht="26.25" customHeight="1" thickBot="1" x14ac:dyDescent="0.25">
      <c r="B29" s="233" t="s">
        <v>74</v>
      </c>
      <c r="C29" s="234"/>
      <c r="D29" s="234"/>
      <c r="E29" s="46" t="s">
        <v>1721</v>
      </c>
      <c r="F29" s="46"/>
      <c r="G29" s="46"/>
      <c r="H29" s="47"/>
      <c r="I29" s="47"/>
      <c r="J29" s="47"/>
      <c r="K29" s="47"/>
      <c r="L29" s="47"/>
      <c r="M29" s="47"/>
      <c r="N29" s="47"/>
      <c r="O29" s="47"/>
      <c r="P29" s="48"/>
      <c r="Q29" s="48"/>
      <c r="R29" s="49" t="s">
        <v>2131</v>
      </c>
      <c r="S29" s="50" t="s">
        <v>2131</v>
      </c>
      <c r="T29" s="51">
        <f>+IF(ISERR(S29/R29*100),"N/A",ROUND(S29/R29*100,2))</f>
        <v>100</v>
      </c>
      <c r="U29" s="50" t="s">
        <v>2130</v>
      </c>
      <c r="V29" s="51">
        <f>+IF(ISERR(U29/S29*100),"N/A",ROUND(U29/S29*100,2))</f>
        <v>96.43</v>
      </c>
      <c r="W29" s="52">
        <f>+IF(ISERR(U29/R29*100),"N/A",ROUND(U29/R29*100,2))</f>
        <v>96.43</v>
      </c>
    </row>
    <row r="30" spans="2:27" ht="22.5" customHeight="1" thickTop="1" thickBot="1" x14ac:dyDescent="0.25">
      <c r="B30" s="11" t="s">
        <v>80</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13" t="s">
        <v>2129</v>
      </c>
      <c r="C31" s="214"/>
      <c r="D31" s="214"/>
      <c r="E31" s="214"/>
      <c r="F31" s="214"/>
      <c r="G31" s="214"/>
      <c r="H31" s="214"/>
      <c r="I31" s="214"/>
      <c r="J31" s="214"/>
      <c r="K31" s="214"/>
      <c r="L31" s="214"/>
      <c r="M31" s="214"/>
      <c r="N31" s="214"/>
      <c r="O31" s="214"/>
      <c r="P31" s="214"/>
      <c r="Q31" s="214"/>
      <c r="R31" s="214"/>
      <c r="S31" s="214"/>
      <c r="T31" s="214"/>
      <c r="U31" s="214"/>
      <c r="V31" s="214"/>
      <c r="W31" s="215"/>
    </row>
    <row r="32" spans="2:27" ht="54"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2128</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40.25" customHeight="1" thickBot="1" x14ac:dyDescent="0.25">
      <c r="B34" s="216"/>
      <c r="C34" s="217"/>
      <c r="D34" s="217"/>
      <c r="E34" s="217"/>
      <c r="F34" s="217"/>
      <c r="G34" s="217"/>
      <c r="H34" s="217"/>
      <c r="I34" s="217"/>
      <c r="J34" s="217"/>
      <c r="K34" s="217"/>
      <c r="L34" s="217"/>
      <c r="M34" s="217"/>
      <c r="N34" s="217"/>
      <c r="O34" s="217"/>
      <c r="P34" s="217"/>
      <c r="Q34" s="217"/>
      <c r="R34" s="217"/>
      <c r="S34" s="217"/>
      <c r="T34" s="217"/>
      <c r="U34" s="217"/>
      <c r="V34" s="217"/>
      <c r="W34" s="218"/>
    </row>
    <row r="35" spans="2:23" ht="37.5" customHeight="1" thickTop="1" x14ac:dyDescent="0.2">
      <c r="B35" s="213" t="s">
        <v>2127</v>
      </c>
      <c r="C35" s="214"/>
      <c r="D35" s="214"/>
      <c r="E35" s="214"/>
      <c r="F35" s="214"/>
      <c r="G35" s="214"/>
      <c r="H35" s="214"/>
      <c r="I35" s="214"/>
      <c r="J35" s="214"/>
      <c r="K35" s="214"/>
      <c r="L35" s="214"/>
      <c r="M35" s="214"/>
      <c r="N35" s="214"/>
      <c r="O35" s="214"/>
      <c r="P35" s="214"/>
      <c r="Q35" s="214"/>
      <c r="R35" s="214"/>
      <c r="S35" s="214"/>
      <c r="T35" s="214"/>
      <c r="U35" s="214"/>
      <c r="V35" s="214"/>
      <c r="W35" s="215"/>
    </row>
    <row r="36" spans="2:23" ht="36" customHeight="1" thickBot="1" x14ac:dyDescent="0.25">
      <c r="B36" s="219"/>
      <c r="C36" s="220"/>
      <c r="D36" s="220"/>
      <c r="E36" s="220"/>
      <c r="F36" s="220"/>
      <c r="G36" s="220"/>
      <c r="H36" s="220"/>
      <c r="I36" s="220"/>
      <c r="J36" s="220"/>
      <c r="K36" s="220"/>
      <c r="L36" s="220"/>
      <c r="M36" s="220"/>
      <c r="N36" s="220"/>
      <c r="O36" s="220"/>
      <c r="P36" s="220"/>
      <c r="Q36" s="220"/>
      <c r="R36" s="220"/>
      <c r="S36" s="220"/>
      <c r="T36" s="220"/>
      <c r="U36" s="220"/>
      <c r="V36" s="220"/>
      <c r="W36" s="221"/>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2148</v>
      </c>
      <c r="D4" s="266" t="s">
        <v>2147</v>
      </c>
      <c r="E4" s="266"/>
      <c r="F4" s="266"/>
      <c r="G4" s="266"/>
      <c r="H4" s="267"/>
      <c r="I4" s="18"/>
      <c r="J4" s="268" t="s">
        <v>6</v>
      </c>
      <c r="K4" s="266"/>
      <c r="L4" s="17" t="s">
        <v>550</v>
      </c>
      <c r="M4" s="269" t="s">
        <v>549</v>
      </c>
      <c r="N4" s="269"/>
      <c r="O4" s="269"/>
      <c r="P4" s="269"/>
      <c r="Q4" s="270"/>
      <c r="R4" s="19"/>
      <c r="S4" s="271" t="s">
        <v>9</v>
      </c>
      <c r="T4" s="272"/>
      <c r="U4" s="272"/>
      <c r="V4" s="259" t="s">
        <v>1581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11</v>
      </c>
      <c r="D6" s="255" t="s">
        <v>11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2156</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2155</v>
      </c>
      <c r="C21" s="236"/>
      <c r="D21" s="236"/>
      <c r="E21" s="236"/>
      <c r="F21" s="236"/>
      <c r="G21" s="236"/>
      <c r="H21" s="236"/>
      <c r="I21" s="236"/>
      <c r="J21" s="236"/>
      <c r="K21" s="236"/>
      <c r="L21" s="236"/>
      <c r="M21" s="237" t="s">
        <v>450</v>
      </c>
      <c r="N21" s="237"/>
      <c r="O21" s="237" t="s">
        <v>52</v>
      </c>
      <c r="P21" s="237"/>
      <c r="Q21" s="238" t="s">
        <v>69</v>
      </c>
      <c r="R21" s="238"/>
      <c r="S21" s="34" t="s">
        <v>2154</v>
      </c>
      <c r="T21" s="34" t="s">
        <v>2154</v>
      </c>
      <c r="U21" s="34" t="s">
        <v>2153</v>
      </c>
      <c r="V21" s="34">
        <f>+IF(ISERR(U21/T21*100),"N/A",ROUND(U21/T21*100,2))</f>
        <v>102.61</v>
      </c>
      <c r="W21" s="35">
        <f>+IF(ISERR(U21/S21*100),"N/A",ROUND(U21/S21*100,2))</f>
        <v>102.61</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447</v>
      </c>
      <c r="F25" s="40"/>
      <c r="G25" s="40"/>
      <c r="H25" s="41"/>
      <c r="I25" s="41"/>
      <c r="J25" s="41"/>
      <c r="K25" s="41"/>
      <c r="L25" s="41"/>
      <c r="M25" s="41"/>
      <c r="N25" s="41"/>
      <c r="O25" s="41"/>
      <c r="P25" s="42"/>
      <c r="Q25" s="42"/>
      <c r="R25" s="43" t="s">
        <v>2152</v>
      </c>
      <c r="S25" s="44" t="s">
        <v>11</v>
      </c>
      <c r="T25" s="42"/>
      <c r="U25" s="44" t="s">
        <v>2152</v>
      </c>
      <c r="V25" s="42"/>
      <c r="W25" s="45">
        <f>+IF(ISERR(U25/R25*100),"N/A",ROUND(U25/R25*100,2))</f>
        <v>100</v>
      </c>
    </row>
    <row r="26" spans="2:27" ht="26.25" customHeight="1" thickBot="1" x14ac:dyDescent="0.25">
      <c r="B26" s="233" t="s">
        <v>74</v>
      </c>
      <c r="C26" s="234"/>
      <c r="D26" s="234"/>
      <c r="E26" s="46" t="s">
        <v>447</v>
      </c>
      <c r="F26" s="46"/>
      <c r="G26" s="46"/>
      <c r="H26" s="47"/>
      <c r="I26" s="47"/>
      <c r="J26" s="47"/>
      <c r="K26" s="47"/>
      <c r="L26" s="47"/>
      <c r="M26" s="47"/>
      <c r="N26" s="47"/>
      <c r="O26" s="47"/>
      <c r="P26" s="48"/>
      <c r="Q26" s="48"/>
      <c r="R26" s="49" t="s">
        <v>2152</v>
      </c>
      <c r="S26" s="50" t="s">
        <v>2152</v>
      </c>
      <c r="T26" s="51">
        <f>+IF(ISERR(S26/R26*100),"N/A",ROUND(S26/R26*100,2))</f>
        <v>100</v>
      </c>
      <c r="U26" s="50" t="s">
        <v>2152</v>
      </c>
      <c r="V26" s="51">
        <f>+IF(ISERR(U26/S26*100),"N/A",ROUND(U26/S26*100,2))</f>
        <v>100</v>
      </c>
      <c r="W26" s="52">
        <f>+IF(ISERR(U26/R26*100),"N/A",ROUND(U26/R26*100,2))</f>
        <v>100</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2151</v>
      </c>
      <c r="C28" s="214"/>
      <c r="D28" s="214"/>
      <c r="E28" s="214"/>
      <c r="F28" s="214"/>
      <c r="G28" s="214"/>
      <c r="H28" s="214"/>
      <c r="I28" s="214"/>
      <c r="J28" s="214"/>
      <c r="K28" s="214"/>
      <c r="L28" s="214"/>
      <c r="M28" s="214"/>
      <c r="N28" s="214"/>
      <c r="O28" s="214"/>
      <c r="P28" s="214"/>
      <c r="Q28" s="214"/>
      <c r="R28" s="214"/>
      <c r="S28" s="214"/>
      <c r="T28" s="214"/>
      <c r="U28" s="214"/>
      <c r="V28" s="214"/>
      <c r="W28" s="215"/>
    </row>
    <row r="29" spans="2:27" ht="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2150</v>
      </c>
      <c r="C30" s="214"/>
      <c r="D30" s="214"/>
      <c r="E30" s="214"/>
      <c r="F30" s="214"/>
      <c r="G30" s="214"/>
      <c r="H30" s="214"/>
      <c r="I30" s="214"/>
      <c r="J30" s="214"/>
      <c r="K30" s="214"/>
      <c r="L30" s="214"/>
      <c r="M30" s="214"/>
      <c r="N30" s="214"/>
      <c r="O30" s="214"/>
      <c r="P30" s="214"/>
      <c r="Q30" s="214"/>
      <c r="R30" s="214"/>
      <c r="S30" s="214"/>
      <c r="T30" s="214"/>
      <c r="U30" s="214"/>
      <c r="V30" s="214"/>
      <c r="W30" s="215"/>
    </row>
    <row r="31" spans="2:27" ht="32.2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2149</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2182</v>
      </c>
      <c r="D4" s="266" t="s">
        <v>2181</v>
      </c>
      <c r="E4" s="266"/>
      <c r="F4" s="266"/>
      <c r="G4" s="266"/>
      <c r="H4" s="267"/>
      <c r="I4" s="18"/>
      <c r="J4" s="268" t="s">
        <v>6</v>
      </c>
      <c r="K4" s="266"/>
      <c r="L4" s="17" t="s">
        <v>2180</v>
      </c>
      <c r="M4" s="269" t="s">
        <v>979</v>
      </c>
      <c r="N4" s="269"/>
      <c r="O4" s="269"/>
      <c r="P4" s="269"/>
      <c r="Q4" s="270"/>
      <c r="R4" s="19"/>
      <c r="S4" s="271" t="s">
        <v>9</v>
      </c>
      <c r="T4" s="272"/>
      <c r="U4" s="272"/>
      <c r="V4" s="259" t="s">
        <v>140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2162</v>
      </c>
      <c r="D6" s="255" t="s">
        <v>2179</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2178</v>
      </c>
      <c r="K8" s="26" t="s">
        <v>2177</v>
      </c>
      <c r="L8" s="26" t="s">
        <v>2176</v>
      </c>
      <c r="M8" s="26" t="s">
        <v>2175</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78.5" customHeight="1" thickTop="1" thickBot="1" x14ac:dyDescent="0.25">
      <c r="B10" s="27" t="s">
        <v>25</v>
      </c>
      <c r="C10" s="259" t="s">
        <v>2174</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2173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2172</v>
      </c>
      <c r="C21" s="236"/>
      <c r="D21" s="236"/>
      <c r="E21" s="236"/>
      <c r="F21" s="236"/>
      <c r="G21" s="236"/>
      <c r="H21" s="236"/>
      <c r="I21" s="236"/>
      <c r="J21" s="236"/>
      <c r="K21" s="236"/>
      <c r="L21" s="236"/>
      <c r="M21" s="237" t="s">
        <v>2162</v>
      </c>
      <c r="N21" s="237"/>
      <c r="O21" s="237" t="s">
        <v>2171</v>
      </c>
      <c r="P21" s="237"/>
      <c r="Q21" s="238" t="s">
        <v>69</v>
      </c>
      <c r="R21" s="238"/>
      <c r="S21" s="34" t="s">
        <v>2170</v>
      </c>
      <c r="T21" s="34" t="s">
        <v>2170</v>
      </c>
      <c r="U21" s="34" t="s">
        <v>2169</v>
      </c>
      <c r="V21" s="34">
        <f>+IF(ISERR(U21/T21*100),"N/A",ROUND(U21/T21*100,2))</f>
        <v>126.19</v>
      </c>
      <c r="W21" s="35">
        <f>+IF(ISERR(U21/S21*100),"N/A",ROUND(U21/S21*100,2))</f>
        <v>126.19</v>
      </c>
    </row>
    <row r="22" spans="2:27" ht="56.25" customHeight="1" x14ac:dyDescent="0.2">
      <c r="B22" s="235" t="s">
        <v>2168</v>
      </c>
      <c r="C22" s="236"/>
      <c r="D22" s="236"/>
      <c r="E22" s="236"/>
      <c r="F22" s="236"/>
      <c r="G22" s="236"/>
      <c r="H22" s="236"/>
      <c r="I22" s="236"/>
      <c r="J22" s="236"/>
      <c r="K22" s="236"/>
      <c r="L22" s="236"/>
      <c r="M22" s="237" t="s">
        <v>2162</v>
      </c>
      <c r="N22" s="237"/>
      <c r="O22" s="237" t="s">
        <v>52</v>
      </c>
      <c r="P22" s="237"/>
      <c r="Q22" s="238" t="s">
        <v>53</v>
      </c>
      <c r="R22" s="238"/>
      <c r="S22" s="34" t="s">
        <v>954</v>
      </c>
      <c r="T22" s="34" t="s">
        <v>954</v>
      </c>
      <c r="U22" s="34" t="s">
        <v>2167</v>
      </c>
      <c r="V22" s="34">
        <f>+IF(ISERR(U22/T22*100),"N/A",ROUND(U22/T22*100,2))</f>
        <v>107.68</v>
      </c>
      <c r="W22" s="35">
        <f>+IF(ISERR(U22/S22*100),"N/A",ROUND(U22/S22*100,2))</f>
        <v>107.68</v>
      </c>
    </row>
    <row r="23" spans="2:27" ht="56.25" customHeight="1" x14ac:dyDescent="0.2">
      <c r="B23" s="235" t="s">
        <v>2166</v>
      </c>
      <c r="C23" s="236"/>
      <c r="D23" s="236"/>
      <c r="E23" s="236"/>
      <c r="F23" s="236"/>
      <c r="G23" s="236"/>
      <c r="H23" s="236"/>
      <c r="I23" s="236"/>
      <c r="J23" s="236"/>
      <c r="K23" s="236"/>
      <c r="L23" s="236"/>
      <c r="M23" s="237" t="s">
        <v>2162</v>
      </c>
      <c r="N23" s="237"/>
      <c r="O23" s="237" t="s">
        <v>52</v>
      </c>
      <c r="P23" s="237"/>
      <c r="Q23" s="238" t="s">
        <v>393</v>
      </c>
      <c r="R23" s="238"/>
      <c r="S23" s="34" t="s">
        <v>311</v>
      </c>
      <c r="T23" s="34" t="s">
        <v>311</v>
      </c>
      <c r="U23" s="34" t="s">
        <v>2165</v>
      </c>
      <c r="V23" s="34">
        <f>+IF(ISERR(U23/T23*100),"N/A",ROUND(U23/T23*100,2))</f>
        <v>86.33</v>
      </c>
      <c r="W23" s="35">
        <f>+IF(ISERR(U23/S23*100),"N/A",ROUND(U23/S23*100,2))</f>
        <v>86.33</v>
      </c>
    </row>
    <row r="24" spans="2:27" ht="56.25" customHeight="1" x14ac:dyDescent="0.2">
      <c r="B24" s="235" t="s">
        <v>2164</v>
      </c>
      <c r="C24" s="236"/>
      <c r="D24" s="236"/>
      <c r="E24" s="236"/>
      <c r="F24" s="236"/>
      <c r="G24" s="236"/>
      <c r="H24" s="236"/>
      <c r="I24" s="236"/>
      <c r="J24" s="236"/>
      <c r="K24" s="236"/>
      <c r="L24" s="236"/>
      <c r="M24" s="237" t="s">
        <v>2162</v>
      </c>
      <c r="N24" s="237"/>
      <c r="O24" s="237" t="s">
        <v>52</v>
      </c>
      <c r="P24" s="237"/>
      <c r="Q24" s="238" t="s">
        <v>393</v>
      </c>
      <c r="R24" s="238"/>
      <c r="S24" s="34" t="s">
        <v>260</v>
      </c>
      <c r="T24" s="34" t="s">
        <v>260</v>
      </c>
      <c r="U24" s="34" t="s">
        <v>1092</v>
      </c>
      <c r="V24" s="34">
        <f>+IF(ISERR(U24/T24*100),"N/A",ROUND(U24/T24*100,2))</f>
        <v>103</v>
      </c>
      <c r="W24" s="35">
        <f>+IF(ISERR(U24/S24*100),"N/A",ROUND(U24/S24*100,2))</f>
        <v>103</v>
      </c>
    </row>
    <row r="25" spans="2:27" ht="56.25" customHeight="1" thickBot="1" x14ac:dyDescent="0.25">
      <c r="B25" s="235" t="s">
        <v>2163</v>
      </c>
      <c r="C25" s="236"/>
      <c r="D25" s="236"/>
      <c r="E25" s="236"/>
      <c r="F25" s="236"/>
      <c r="G25" s="236"/>
      <c r="H25" s="236"/>
      <c r="I25" s="236"/>
      <c r="J25" s="236"/>
      <c r="K25" s="236"/>
      <c r="L25" s="236"/>
      <c r="M25" s="237" t="s">
        <v>2162</v>
      </c>
      <c r="N25" s="237"/>
      <c r="O25" s="237" t="s">
        <v>52</v>
      </c>
      <c r="P25" s="237"/>
      <c r="Q25" s="238" t="s">
        <v>393</v>
      </c>
      <c r="R25" s="238"/>
      <c r="S25" s="34" t="s">
        <v>974</v>
      </c>
      <c r="T25" s="34" t="s">
        <v>974</v>
      </c>
      <c r="U25" s="34" t="s">
        <v>2161</v>
      </c>
      <c r="V25" s="34">
        <f>+IF(ISERR(U25/T25*100),"N/A",ROUND(U25/T25*100,2))</f>
        <v>66.36</v>
      </c>
      <c r="W25" s="35">
        <f>+IF(ISERR(U25/S25*100),"N/A",ROUND(U25/S25*100,2))</f>
        <v>66.36</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22" t="s">
        <v>2346</v>
      </c>
      <c r="C27" s="223"/>
      <c r="D27" s="223"/>
      <c r="E27" s="223"/>
      <c r="F27" s="223"/>
      <c r="G27" s="223"/>
      <c r="H27" s="223"/>
      <c r="I27" s="223"/>
      <c r="J27" s="223"/>
      <c r="K27" s="223"/>
      <c r="L27" s="223"/>
      <c r="M27" s="223"/>
      <c r="N27" s="223"/>
      <c r="O27" s="223"/>
      <c r="P27" s="223"/>
      <c r="Q27" s="224"/>
      <c r="R27" s="37" t="s">
        <v>45</v>
      </c>
      <c r="S27" s="228" t="s">
        <v>46</v>
      </c>
      <c r="T27" s="228"/>
      <c r="U27" s="38" t="s">
        <v>65</v>
      </c>
      <c r="V27" s="229" t="s">
        <v>66</v>
      </c>
      <c r="W27" s="230"/>
    </row>
    <row r="28" spans="2:27" ht="30.75" customHeight="1" thickBot="1" x14ac:dyDescent="0.25">
      <c r="B28" s="225"/>
      <c r="C28" s="226"/>
      <c r="D28" s="226"/>
      <c r="E28" s="226"/>
      <c r="F28" s="226"/>
      <c r="G28" s="226"/>
      <c r="H28" s="226"/>
      <c r="I28" s="226"/>
      <c r="J28" s="226"/>
      <c r="K28" s="226"/>
      <c r="L28" s="226"/>
      <c r="M28" s="226"/>
      <c r="N28" s="226"/>
      <c r="O28" s="226"/>
      <c r="P28" s="226"/>
      <c r="Q28" s="227"/>
      <c r="R28" s="39" t="s">
        <v>67</v>
      </c>
      <c r="S28" s="39" t="s">
        <v>67</v>
      </c>
      <c r="T28" s="39" t="s">
        <v>52</v>
      </c>
      <c r="U28" s="39" t="s">
        <v>67</v>
      </c>
      <c r="V28" s="39" t="s">
        <v>68</v>
      </c>
      <c r="W28" s="32" t="s">
        <v>69</v>
      </c>
      <c r="Y28" s="36"/>
    </row>
    <row r="29" spans="2:27" ht="23.25" customHeight="1" thickBot="1" x14ac:dyDescent="0.25">
      <c r="B29" s="231" t="s">
        <v>70</v>
      </c>
      <c r="C29" s="232"/>
      <c r="D29" s="232"/>
      <c r="E29" s="40" t="s">
        <v>2160</v>
      </c>
      <c r="F29" s="40"/>
      <c r="G29" s="40"/>
      <c r="H29" s="41"/>
      <c r="I29" s="41"/>
      <c r="J29" s="41"/>
      <c r="K29" s="41"/>
      <c r="L29" s="41"/>
      <c r="M29" s="41"/>
      <c r="N29" s="41"/>
      <c r="O29" s="41"/>
      <c r="P29" s="42"/>
      <c r="Q29" s="42"/>
      <c r="R29" s="43" t="s">
        <v>536</v>
      </c>
      <c r="S29" s="44" t="s">
        <v>11</v>
      </c>
      <c r="T29" s="42"/>
      <c r="U29" s="44" t="s">
        <v>140</v>
      </c>
      <c r="V29" s="42"/>
      <c r="W29" s="45" t="str">
        <f>+IF(ISERR(U29/R29*100),"N/A",ROUND(U29/R29*100,2))</f>
        <v>N/A</v>
      </c>
    </row>
    <row r="30" spans="2:27" ht="26.25" customHeight="1" thickBot="1" x14ac:dyDescent="0.25">
      <c r="B30" s="233" t="s">
        <v>74</v>
      </c>
      <c r="C30" s="234"/>
      <c r="D30" s="234"/>
      <c r="E30" s="46" t="s">
        <v>2160</v>
      </c>
      <c r="F30" s="46"/>
      <c r="G30" s="46"/>
      <c r="H30" s="47"/>
      <c r="I30" s="47"/>
      <c r="J30" s="47"/>
      <c r="K30" s="47"/>
      <c r="L30" s="47"/>
      <c r="M30" s="47"/>
      <c r="N30" s="47"/>
      <c r="O30" s="47"/>
      <c r="P30" s="48"/>
      <c r="Q30" s="48"/>
      <c r="R30" s="49" t="s">
        <v>536</v>
      </c>
      <c r="S30" s="50" t="s">
        <v>140</v>
      </c>
      <c r="T30" s="51" t="str">
        <f>+IF(ISERR(S30/R30*100),"N/A",ROUND(S30/R30*100,2))</f>
        <v>N/A</v>
      </c>
      <c r="U30" s="50" t="s">
        <v>140</v>
      </c>
      <c r="V30" s="51" t="str">
        <f>+IF(ISERR(U30/S30*100),"N/A",ROUND(U30/S30*100,2))</f>
        <v>N/A</v>
      </c>
      <c r="W30" s="52" t="str">
        <f>+IF(ISERR(U30/R30*100),"N/A",ROUND(U30/R30*100,2))</f>
        <v>N/A</v>
      </c>
    </row>
    <row r="31" spans="2:27" ht="22.5" customHeight="1" thickTop="1" thickBot="1" x14ac:dyDescent="0.25">
      <c r="B31" s="11" t="s">
        <v>80</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13" t="s">
        <v>2159</v>
      </c>
      <c r="C32" s="214"/>
      <c r="D32" s="214"/>
      <c r="E32" s="214"/>
      <c r="F32" s="214"/>
      <c r="G32" s="214"/>
      <c r="H32" s="214"/>
      <c r="I32" s="214"/>
      <c r="J32" s="214"/>
      <c r="K32" s="214"/>
      <c r="L32" s="214"/>
      <c r="M32" s="214"/>
      <c r="N32" s="214"/>
      <c r="O32" s="214"/>
      <c r="P32" s="214"/>
      <c r="Q32" s="214"/>
      <c r="R32" s="214"/>
      <c r="S32" s="214"/>
      <c r="T32" s="214"/>
      <c r="U32" s="214"/>
      <c r="V32" s="214"/>
      <c r="W32" s="215"/>
    </row>
    <row r="33" spans="2:23" ht="72.7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2158</v>
      </c>
      <c r="C34" s="214"/>
      <c r="D34" s="214"/>
      <c r="E34" s="214"/>
      <c r="F34" s="214"/>
      <c r="G34" s="214"/>
      <c r="H34" s="214"/>
      <c r="I34" s="214"/>
      <c r="J34" s="214"/>
      <c r="K34" s="214"/>
      <c r="L34" s="214"/>
      <c r="M34" s="214"/>
      <c r="N34" s="214"/>
      <c r="O34" s="214"/>
      <c r="P34" s="214"/>
      <c r="Q34" s="214"/>
      <c r="R34" s="214"/>
      <c r="S34" s="214"/>
      <c r="T34" s="214"/>
      <c r="U34" s="214"/>
      <c r="V34" s="214"/>
      <c r="W34" s="215"/>
    </row>
    <row r="35" spans="2:23" ht="72" customHeight="1" thickBot="1" x14ac:dyDescent="0.25">
      <c r="B35" s="216"/>
      <c r="C35" s="217"/>
      <c r="D35" s="217"/>
      <c r="E35" s="217"/>
      <c r="F35" s="217"/>
      <c r="G35" s="217"/>
      <c r="H35" s="217"/>
      <c r="I35" s="217"/>
      <c r="J35" s="217"/>
      <c r="K35" s="217"/>
      <c r="L35" s="217"/>
      <c r="M35" s="217"/>
      <c r="N35" s="217"/>
      <c r="O35" s="217"/>
      <c r="P35" s="217"/>
      <c r="Q35" s="217"/>
      <c r="R35" s="217"/>
      <c r="S35" s="217"/>
      <c r="T35" s="217"/>
      <c r="U35" s="217"/>
      <c r="V35" s="217"/>
      <c r="W35" s="218"/>
    </row>
    <row r="36" spans="2:23" ht="37.5" customHeight="1" thickTop="1" x14ac:dyDescent="0.2">
      <c r="B36" s="213" t="s">
        <v>2157</v>
      </c>
      <c r="C36" s="214"/>
      <c r="D36" s="214"/>
      <c r="E36" s="214"/>
      <c r="F36" s="214"/>
      <c r="G36" s="214"/>
      <c r="H36" s="214"/>
      <c r="I36" s="214"/>
      <c r="J36" s="214"/>
      <c r="K36" s="214"/>
      <c r="L36" s="214"/>
      <c r="M36" s="214"/>
      <c r="N36" s="214"/>
      <c r="O36" s="214"/>
      <c r="P36" s="214"/>
      <c r="Q36" s="214"/>
      <c r="R36" s="214"/>
      <c r="S36" s="214"/>
      <c r="T36" s="214"/>
      <c r="U36" s="214"/>
      <c r="V36" s="214"/>
      <c r="W36" s="215"/>
    </row>
    <row r="37" spans="2:23" ht="64.5" customHeight="1" thickBot="1" x14ac:dyDescent="0.25">
      <c r="B37" s="219"/>
      <c r="C37" s="220"/>
      <c r="D37" s="220"/>
      <c r="E37" s="220"/>
      <c r="F37" s="220"/>
      <c r="G37" s="220"/>
      <c r="H37" s="220"/>
      <c r="I37" s="220"/>
      <c r="J37" s="220"/>
      <c r="K37" s="220"/>
      <c r="L37" s="220"/>
      <c r="M37" s="220"/>
      <c r="N37" s="220"/>
      <c r="O37" s="220"/>
      <c r="P37" s="220"/>
      <c r="Q37" s="220"/>
      <c r="R37" s="220"/>
      <c r="S37" s="220"/>
      <c r="T37" s="220"/>
      <c r="U37" s="220"/>
      <c r="V37" s="220"/>
      <c r="W37" s="221"/>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2" man="1"/>
    <brk id="30" min="1" max="22"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2182</v>
      </c>
      <c r="D4" s="266" t="s">
        <v>2181</v>
      </c>
      <c r="E4" s="266"/>
      <c r="F4" s="266"/>
      <c r="G4" s="266"/>
      <c r="H4" s="267"/>
      <c r="I4" s="18"/>
      <c r="J4" s="268" t="s">
        <v>6</v>
      </c>
      <c r="K4" s="266"/>
      <c r="L4" s="17" t="s">
        <v>2203</v>
      </c>
      <c r="M4" s="269" t="s">
        <v>2202</v>
      </c>
      <c r="N4" s="269"/>
      <c r="O4" s="269"/>
      <c r="P4" s="269"/>
      <c r="Q4" s="270"/>
      <c r="R4" s="19"/>
      <c r="S4" s="271" t="s">
        <v>9</v>
      </c>
      <c r="T4" s="272"/>
      <c r="U4" s="272"/>
      <c r="V4" s="259" t="s">
        <v>140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2162</v>
      </c>
      <c r="D6" s="255" t="s">
        <v>2179</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2201</v>
      </c>
      <c r="K8" s="26" t="s">
        <v>2200</v>
      </c>
      <c r="L8" s="26" t="s">
        <v>2199</v>
      </c>
      <c r="M8" s="26" t="s">
        <v>2198</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28.25" customHeight="1" thickTop="1" thickBot="1" x14ac:dyDescent="0.25">
      <c r="B10" s="27" t="s">
        <v>25</v>
      </c>
      <c r="C10" s="259" t="s">
        <v>2197</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2173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2196</v>
      </c>
      <c r="C21" s="236"/>
      <c r="D21" s="236"/>
      <c r="E21" s="236"/>
      <c r="F21" s="236"/>
      <c r="G21" s="236"/>
      <c r="H21" s="236"/>
      <c r="I21" s="236"/>
      <c r="J21" s="236"/>
      <c r="K21" s="236"/>
      <c r="L21" s="236"/>
      <c r="M21" s="237" t="s">
        <v>2162</v>
      </c>
      <c r="N21" s="237"/>
      <c r="O21" s="237" t="s">
        <v>52</v>
      </c>
      <c r="P21" s="237"/>
      <c r="Q21" s="238" t="s">
        <v>53</v>
      </c>
      <c r="R21" s="238"/>
      <c r="S21" s="34" t="s">
        <v>2195</v>
      </c>
      <c r="T21" s="34" t="s">
        <v>2195</v>
      </c>
      <c r="U21" s="34" t="s">
        <v>2194</v>
      </c>
      <c r="V21" s="34">
        <f>+IF(ISERR(U21/T21*100),"N/A",ROUND(U21/T21*100,2))</f>
        <v>100.01</v>
      </c>
      <c r="W21" s="35">
        <f>+IF(ISERR(U21/S21*100),"N/A",ROUND(U21/S21*100,2))</f>
        <v>100.01</v>
      </c>
    </row>
    <row r="22" spans="2:27" ht="56.25" customHeight="1" x14ac:dyDescent="0.2">
      <c r="B22" s="235" t="s">
        <v>2193</v>
      </c>
      <c r="C22" s="236"/>
      <c r="D22" s="236"/>
      <c r="E22" s="236"/>
      <c r="F22" s="236"/>
      <c r="G22" s="236"/>
      <c r="H22" s="236"/>
      <c r="I22" s="236"/>
      <c r="J22" s="236"/>
      <c r="K22" s="236"/>
      <c r="L22" s="236"/>
      <c r="M22" s="237" t="s">
        <v>2162</v>
      </c>
      <c r="N22" s="237"/>
      <c r="O22" s="237" t="s">
        <v>52</v>
      </c>
      <c r="P22" s="237"/>
      <c r="Q22" s="238" t="s">
        <v>53</v>
      </c>
      <c r="R22" s="238"/>
      <c r="S22" s="34" t="s">
        <v>2192</v>
      </c>
      <c r="T22" s="34" t="s">
        <v>2191</v>
      </c>
      <c r="U22" s="34" t="s">
        <v>2190</v>
      </c>
      <c r="V22" s="34">
        <f>+IF(ISERR(U22/T22*100),"N/A",ROUND(U22/T22*100,2))</f>
        <v>99.83</v>
      </c>
      <c r="W22" s="35">
        <f>+IF(ISERR(U22/S22*100),"N/A",ROUND(U22/S22*100,2))</f>
        <v>100.48</v>
      </c>
    </row>
    <row r="23" spans="2:27" ht="56.25" customHeight="1" thickBot="1" x14ac:dyDescent="0.25">
      <c r="B23" s="235" t="s">
        <v>2189</v>
      </c>
      <c r="C23" s="236"/>
      <c r="D23" s="236"/>
      <c r="E23" s="236"/>
      <c r="F23" s="236"/>
      <c r="G23" s="236"/>
      <c r="H23" s="236"/>
      <c r="I23" s="236"/>
      <c r="J23" s="236"/>
      <c r="K23" s="236"/>
      <c r="L23" s="236"/>
      <c r="M23" s="237" t="s">
        <v>2162</v>
      </c>
      <c r="N23" s="237"/>
      <c r="O23" s="237" t="s">
        <v>52</v>
      </c>
      <c r="P23" s="237"/>
      <c r="Q23" s="238" t="s">
        <v>53</v>
      </c>
      <c r="R23" s="238"/>
      <c r="S23" s="34" t="s">
        <v>2188</v>
      </c>
      <c r="T23" s="34" t="s">
        <v>2187</v>
      </c>
      <c r="U23" s="34" t="s">
        <v>2186</v>
      </c>
      <c r="V23" s="34">
        <f>+IF(ISERR(U23/T23*100),"N/A",ROUND(U23/T23*100,2))</f>
        <v>92.02</v>
      </c>
      <c r="W23" s="35">
        <f>+IF(ISERR(U23/S23*100),"N/A",ROUND(U23/S23*100,2))</f>
        <v>95.83</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2160</v>
      </c>
      <c r="F27" s="40"/>
      <c r="G27" s="40"/>
      <c r="H27" s="41"/>
      <c r="I27" s="41"/>
      <c r="J27" s="41"/>
      <c r="K27" s="41"/>
      <c r="L27" s="41"/>
      <c r="M27" s="41"/>
      <c r="N27" s="41"/>
      <c r="O27" s="41"/>
      <c r="P27" s="42"/>
      <c r="Q27" s="42"/>
      <c r="R27" s="43" t="s">
        <v>536</v>
      </c>
      <c r="S27" s="44" t="s">
        <v>11</v>
      </c>
      <c r="T27" s="42"/>
      <c r="U27" s="44" t="s">
        <v>140</v>
      </c>
      <c r="V27" s="42"/>
      <c r="W27" s="45" t="str">
        <f>+IF(ISERR(U27/R27*100),"N/A",ROUND(U27/R27*100,2))</f>
        <v>N/A</v>
      </c>
    </row>
    <row r="28" spans="2:27" ht="26.25" customHeight="1" thickBot="1" x14ac:dyDescent="0.25">
      <c r="B28" s="233" t="s">
        <v>74</v>
      </c>
      <c r="C28" s="234"/>
      <c r="D28" s="234"/>
      <c r="E28" s="46" t="s">
        <v>2160</v>
      </c>
      <c r="F28" s="46"/>
      <c r="G28" s="46"/>
      <c r="H28" s="47"/>
      <c r="I28" s="47"/>
      <c r="J28" s="47"/>
      <c r="K28" s="47"/>
      <c r="L28" s="47"/>
      <c r="M28" s="47"/>
      <c r="N28" s="47"/>
      <c r="O28" s="47"/>
      <c r="P28" s="48"/>
      <c r="Q28" s="48"/>
      <c r="R28" s="49" t="s">
        <v>536</v>
      </c>
      <c r="S28" s="50" t="s">
        <v>140</v>
      </c>
      <c r="T28" s="51" t="str">
        <f>+IF(ISERR(S28/R28*100),"N/A",ROUND(S28/R28*100,2))</f>
        <v>N/A</v>
      </c>
      <c r="U28" s="50" t="s">
        <v>140</v>
      </c>
      <c r="V28" s="51" t="str">
        <f>+IF(ISERR(U28/S28*100),"N/A",ROUND(U28/S28*100,2))</f>
        <v>N/A</v>
      </c>
      <c r="W28" s="52" t="str">
        <f>+IF(ISERR(U28/R28*100),"N/A",ROUND(U28/R28*100,2))</f>
        <v>N/A</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2185</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10.2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2184</v>
      </c>
      <c r="C32" s="214"/>
      <c r="D32" s="214"/>
      <c r="E32" s="214"/>
      <c r="F32" s="214"/>
      <c r="G32" s="214"/>
      <c r="H32" s="214"/>
      <c r="I32" s="214"/>
      <c r="J32" s="214"/>
      <c r="K32" s="214"/>
      <c r="L32" s="214"/>
      <c r="M32" s="214"/>
      <c r="N32" s="214"/>
      <c r="O32" s="214"/>
      <c r="P32" s="214"/>
      <c r="Q32" s="214"/>
      <c r="R32" s="214"/>
      <c r="S32" s="214"/>
      <c r="T32" s="214"/>
      <c r="U32" s="214"/>
      <c r="V32" s="214"/>
      <c r="W32" s="215"/>
    </row>
    <row r="33" spans="2:23" ht="35.2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2183</v>
      </c>
      <c r="C34" s="214"/>
      <c r="D34" s="214"/>
      <c r="E34" s="214"/>
      <c r="F34" s="214"/>
      <c r="G34" s="214"/>
      <c r="H34" s="214"/>
      <c r="I34" s="214"/>
      <c r="J34" s="214"/>
      <c r="K34" s="214"/>
      <c r="L34" s="214"/>
      <c r="M34" s="214"/>
      <c r="N34" s="214"/>
      <c r="O34" s="214"/>
      <c r="P34" s="214"/>
      <c r="Q34" s="214"/>
      <c r="R34" s="214"/>
      <c r="S34" s="214"/>
      <c r="T34" s="214"/>
      <c r="U34" s="214"/>
      <c r="V34" s="214"/>
      <c r="W34" s="215"/>
    </row>
    <row r="35" spans="2:23" ht="74.25" customHeight="1"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2182</v>
      </c>
      <c r="D4" s="266" t="s">
        <v>2181</v>
      </c>
      <c r="E4" s="266"/>
      <c r="F4" s="266"/>
      <c r="G4" s="266"/>
      <c r="H4" s="267"/>
      <c r="I4" s="18"/>
      <c r="J4" s="268" t="s">
        <v>6</v>
      </c>
      <c r="K4" s="266"/>
      <c r="L4" s="17" t="s">
        <v>1546</v>
      </c>
      <c r="M4" s="269" t="s">
        <v>831</v>
      </c>
      <c r="N4" s="269"/>
      <c r="O4" s="269"/>
      <c r="P4" s="269"/>
      <c r="Q4" s="270"/>
      <c r="R4" s="19"/>
      <c r="S4" s="271" t="s">
        <v>9</v>
      </c>
      <c r="T4" s="272"/>
      <c r="U4" s="272"/>
      <c r="V4" s="259" t="s">
        <v>140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2162</v>
      </c>
      <c r="D6" s="255" t="s">
        <v>2179</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2178</v>
      </c>
      <c r="K8" s="26" t="s">
        <v>2177</v>
      </c>
      <c r="L8" s="26" t="s">
        <v>2213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2212</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2173</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2211</v>
      </c>
      <c r="C21" s="236"/>
      <c r="D21" s="236"/>
      <c r="E21" s="236"/>
      <c r="F21" s="236"/>
      <c r="G21" s="236"/>
      <c r="H21" s="236"/>
      <c r="I21" s="236"/>
      <c r="J21" s="236"/>
      <c r="K21" s="236"/>
      <c r="L21" s="236"/>
      <c r="M21" s="237" t="s">
        <v>2162</v>
      </c>
      <c r="N21" s="237"/>
      <c r="O21" s="237" t="s">
        <v>52</v>
      </c>
      <c r="P21" s="237"/>
      <c r="Q21" s="238" t="s">
        <v>53</v>
      </c>
      <c r="R21" s="238"/>
      <c r="S21" s="34" t="s">
        <v>2210</v>
      </c>
      <c r="T21" s="34" t="s">
        <v>2210</v>
      </c>
      <c r="U21" s="34" t="s">
        <v>941</v>
      </c>
      <c r="V21" s="34">
        <f>+IF(ISERR(U21/T21*100),"N/A",ROUND(U21/T21*100,2))</f>
        <v>91.36</v>
      </c>
      <c r="W21" s="35">
        <f>+IF(ISERR(U21/S21*100),"N/A",ROUND(U21/S21*100,2))</f>
        <v>91.36</v>
      </c>
    </row>
    <row r="22" spans="2:27" ht="56.25" customHeight="1" thickBot="1" x14ac:dyDescent="0.25">
      <c r="B22" s="235" t="s">
        <v>2209</v>
      </c>
      <c r="C22" s="236"/>
      <c r="D22" s="236"/>
      <c r="E22" s="236"/>
      <c r="F22" s="236"/>
      <c r="G22" s="236"/>
      <c r="H22" s="236"/>
      <c r="I22" s="236"/>
      <c r="J22" s="236"/>
      <c r="K22" s="236"/>
      <c r="L22" s="236"/>
      <c r="M22" s="237" t="s">
        <v>2162</v>
      </c>
      <c r="N22" s="237"/>
      <c r="O22" s="237" t="s">
        <v>813</v>
      </c>
      <c r="P22" s="237"/>
      <c r="Q22" s="238" t="s">
        <v>53</v>
      </c>
      <c r="R22" s="238"/>
      <c r="S22" s="34" t="s">
        <v>2208</v>
      </c>
      <c r="T22" s="34" t="s">
        <v>2208</v>
      </c>
      <c r="U22" s="34" t="s">
        <v>2207</v>
      </c>
      <c r="V22" s="34">
        <f>+IF(ISERR(U22/T22*100),"N/A",ROUND(U22/T22*100,2))</f>
        <v>106.15</v>
      </c>
      <c r="W22" s="35">
        <f>+IF(ISERR(U22/S22*100),"N/A",ROUND(U22/S22*100,2))</f>
        <v>106.15</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2" t="s">
        <v>2346</v>
      </c>
      <c r="C24" s="223"/>
      <c r="D24" s="223"/>
      <c r="E24" s="223"/>
      <c r="F24" s="223"/>
      <c r="G24" s="223"/>
      <c r="H24" s="223"/>
      <c r="I24" s="223"/>
      <c r="J24" s="223"/>
      <c r="K24" s="223"/>
      <c r="L24" s="223"/>
      <c r="M24" s="223"/>
      <c r="N24" s="223"/>
      <c r="O24" s="223"/>
      <c r="P24" s="223"/>
      <c r="Q24" s="224"/>
      <c r="R24" s="37" t="s">
        <v>45</v>
      </c>
      <c r="S24" s="228" t="s">
        <v>46</v>
      </c>
      <c r="T24" s="228"/>
      <c r="U24" s="38" t="s">
        <v>65</v>
      </c>
      <c r="V24" s="229" t="s">
        <v>66</v>
      </c>
      <c r="W24" s="230"/>
    </row>
    <row r="25" spans="2:27" ht="30.75" customHeight="1" thickBot="1" x14ac:dyDescent="0.25">
      <c r="B25" s="225"/>
      <c r="C25" s="226"/>
      <c r="D25" s="226"/>
      <c r="E25" s="226"/>
      <c r="F25" s="226"/>
      <c r="G25" s="226"/>
      <c r="H25" s="226"/>
      <c r="I25" s="226"/>
      <c r="J25" s="226"/>
      <c r="K25" s="226"/>
      <c r="L25" s="226"/>
      <c r="M25" s="226"/>
      <c r="N25" s="226"/>
      <c r="O25" s="226"/>
      <c r="P25" s="226"/>
      <c r="Q25" s="227"/>
      <c r="R25" s="39" t="s">
        <v>67</v>
      </c>
      <c r="S25" s="39" t="s">
        <v>67</v>
      </c>
      <c r="T25" s="39" t="s">
        <v>52</v>
      </c>
      <c r="U25" s="39" t="s">
        <v>67</v>
      </c>
      <c r="V25" s="39" t="s">
        <v>68</v>
      </c>
      <c r="W25" s="32" t="s">
        <v>69</v>
      </c>
      <c r="Y25" s="36"/>
    </row>
    <row r="26" spans="2:27" ht="23.25" customHeight="1" thickBot="1" x14ac:dyDescent="0.25">
      <c r="B26" s="231" t="s">
        <v>70</v>
      </c>
      <c r="C26" s="232"/>
      <c r="D26" s="232"/>
      <c r="E26" s="40" t="s">
        <v>2160</v>
      </c>
      <c r="F26" s="40"/>
      <c r="G26" s="40"/>
      <c r="H26" s="41"/>
      <c r="I26" s="41"/>
      <c r="J26" s="41"/>
      <c r="K26" s="41"/>
      <c r="L26" s="41"/>
      <c r="M26" s="41"/>
      <c r="N26" s="41"/>
      <c r="O26" s="41"/>
      <c r="P26" s="42"/>
      <c r="Q26" s="42"/>
      <c r="R26" s="43" t="s">
        <v>536</v>
      </c>
      <c r="S26" s="44" t="s">
        <v>11</v>
      </c>
      <c r="T26" s="42"/>
      <c r="U26" s="44" t="s">
        <v>140</v>
      </c>
      <c r="V26" s="42"/>
      <c r="W26" s="45" t="str">
        <f>+IF(ISERR(U26/R26*100),"N/A",ROUND(U26/R26*100,2))</f>
        <v>N/A</v>
      </c>
    </row>
    <row r="27" spans="2:27" ht="26.25" customHeight="1" thickBot="1" x14ac:dyDescent="0.25">
      <c r="B27" s="233" t="s">
        <v>74</v>
      </c>
      <c r="C27" s="234"/>
      <c r="D27" s="234"/>
      <c r="E27" s="46" t="s">
        <v>2160</v>
      </c>
      <c r="F27" s="46"/>
      <c r="G27" s="46"/>
      <c r="H27" s="47"/>
      <c r="I27" s="47"/>
      <c r="J27" s="47"/>
      <c r="K27" s="47"/>
      <c r="L27" s="47"/>
      <c r="M27" s="47"/>
      <c r="N27" s="47"/>
      <c r="O27" s="47"/>
      <c r="P27" s="48"/>
      <c r="Q27" s="48"/>
      <c r="R27" s="49" t="s">
        <v>536</v>
      </c>
      <c r="S27" s="50" t="s">
        <v>140</v>
      </c>
      <c r="T27" s="51" t="str">
        <f>+IF(ISERR(S27/R27*100),"N/A",ROUND(S27/R27*100,2))</f>
        <v>N/A</v>
      </c>
      <c r="U27" s="50" t="s">
        <v>140</v>
      </c>
      <c r="V27" s="51" t="str">
        <f>+IF(ISERR(U27/S27*100),"N/A",ROUND(U27/S27*100,2))</f>
        <v>N/A</v>
      </c>
      <c r="W27" s="52" t="str">
        <f>+IF(ISERR(U27/R27*100),"N/A",ROUND(U27/R27*100,2))</f>
        <v>N/A</v>
      </c>
    </row>
    <row r="28" spans="2:27" ht="22.5" customHeight="1" thickTop="1" thickBot="1" x14ac:dyDescent="0.25">
      <c r="B28" s="11" t="s">
        <v>80</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13" t="s">
        <v>2206</v>
      </c>
      <c r="C29" s="214"/>
      <c r="D29" s="214"/>
      <c r="E29" s="214"/>
      <c r="F29" s="214"/>
      <c r="G29" s="214"/>
      <c r="H29" s="214"/>
      <c r="I29" s="214"/>
      <c r="J29" s="214"/>
      <c r="K29" s="214"/>
      <c r="L29" s="214"/>
      <c r="M29" s="214"/>
      <c r="N29" s="214"/>
      <c r="O29" s="214"/>
      <c r="P29" s="214"/>
      <c r="Q29" s="214"/>
      <c r="R29" s="214"/>
      <c r="S29" s="214"/>
      <c r="T29" s="214"/>
      <c r="U29" s="214"/>
      <c r="V29" s="214"/>
      <c r="W29" s="215"/>
    </row>
    <row r="30" spans="2:27" ht="15" customHeight="1" thickBot="1" x14ac:dyDescent="0.25">
      <c r="B30" s="216"/>
      <c r="C30" s="217"/>
      <c r="D30" s="217"/>
      <c r="E30" s="217"/>
      <c r="F30" s="217"/>
      <c r="G30" s="217"/>
      <c r="H30" s="217"/>
      <c r="I30" s="217"/>
      <c r="J30" s="217"/>
      <c r="K30" s="217"/>
      <c r="L30" s="217"/>
      <c r="M30" s="217"/>
      <c r="N30" s="217"/>
      <c r="O30" s="217"/>
      <c r="P30" s="217"/>
      <c r="Q30" s="217"/>
      <c r="R30" s="217"/>
      <c r="S30" s="217"/>
      <c r="T30" s="217"/>
      <c r="U30" s="217"/>
      <c r="V30" s="217"/>
      <c r="W30" s="218"/>
    </row>
    <row r="31" spans="2:27" ht="37.5" customHeight="1" thickTop="1" x14ac:dyDescent="0.2">
      <c r="B31" s="213" t="s">
        <v>2205</v>
      </c>
      <c r="C31" s="214"/>
      <c r="D31" s="214"/>
      <c r="E31" s="214"/>
      <c r="F31" s="214"/>
      <c r="G31" s="214"/>
      <c r="H31" s="214"/>
      <c r="I31" s="214"/>
      <c r="J31" s="214"/>
      <c r="K31" s="214"/>
      <c r="L31" s="214"/>
      <c r="M31" s="214"/>
      <c r="N31" s="214"/>
      <c r="O31" s="214"/>
      <c r="P31" s="214"/>
      <c r="Q31" s="214"/>
      <c r="R31" s="214"/>
      <c r="S31" s="214"/>
      <c r="T31" s="214"/>
      <c r="U31" s="214"/>
      <c r="V31" s="214"/>
      <c r="W31" s="215"/>
    </row>
    <row r="32" spans="2:27" ht="15" customHeight="1" thickBot="1" x14ac:dyDescent="0.25">
      <c r="B32" s="216"/>
      <c r="C32" s="217"/>
      <c r="D32" s="217"/>
      <c r="E32" s="217"/>
      <c r="F32" s="217"/>
      <c r="G32" s="217"/>
      <c r="H32" s="217"/>
      <c r="I32" s="217"/>
      <c r="J32" s="217"/>
      <c r="K32" s="217"/>
      <c r="L32" s="217"/>
      <c r="M32" s="217"/>
      <c r="N32" s="217"/>
      <c r="O32" s="217"/>
      <c r="P32" s="217"/>
      <c r="Q32" s="217"/>
      <c r="R32" s="217"/>
      <c r="S32" s="217"/>
      <c r="T32" s="217"/>
      <c r="U32" s="217"/>
      <c r="V32" s="217"/>
      <c r="W32" s="218"/>
    </row>
    <row r="33" spans="2:23" ht="37.5" customHeight="1" thickTop="1" x14ac:dyDescent="0.2">
      <c r="B33" s="213" t="s">
        <v>2204</v>
      </c>
      <c r="C33" s="214"/>
      <c r="D33" s="214"/>
      <c r="E33" s="214"/>
      <c r="F33" s="214"/>
      <c r="G33" s="214"/>
      <c r="H33" s="214"/>
      <c r="I33" s="214"/>
      <c r="J33" s="214"/>
      <c r="K33" s="214"/>
      <c r="L33" s="214"/>
      <c r="M33" s="214"/>
      <c r="N33" s="214"/>
      <c r="O33" s="214"/>
      <c r="P33" s="214"/>
      <c r="Q33" s="214"/>
      <c r="R33" s="214"/>
      <c r="S33" s="214"/>
      <c r="T33" s="214"/>
      <c r="U33" s="214"/>
      <c r="V33" s="214"/>
      <c r="W33" s="215"/>
    </row>
    <row r="34" spans="2:23" ht="13.5" thickBot="1" x14ac:dyDescent="0.25">
      <c r="B34" s="219"/>
      <c r="C34" s="220"/>
      <c r="D34" s="220"/>
      <c r="E34" s="220"/>
      <c r="F34" s="220"/>
      <c r="G34" s="220"/>
      <c r="H34" s="220"/>
      <c r="I34" s="220"/>
      <c r="J34" s="220"/>
      <c r="K34" s="220"/>
      <c r="L34" s="220"/>
      <c r="M34" s="220"/>
      <c r="N34" s="220"/>
      <c r="O34" s="220"/>
      <c r="P34" s="220"/>
      <c r="Q34" s="220"/>
      <c r="R34" s="220"/>
      <c r="S34" s="220"/>
      <c r="T34" s="220"/>
      <c r="U34" s="220"/>
      <c r="V34" s="220"/>
      <c r="W34" s="221"/>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2234</v>
      </c>
      <c r="D4" s="266" t="s">
        <v>2233</v>
      </c>
      <c r="E4" s="266"/>
      <c r="F4" s="266"/>
      <c r="G4" s="266"/>
      <c r="H4" s="267"/>
      <c r="I4" s="18"/>
      <c r="J4" s="268" t="s">
        <v>6</v>
      </c>
      <c r="K4" s="266"/>
      <c r="L4" s="17" t="s">
        <v>875</v>
      </c>
      <c r="M4" s="269" t="s">
        <v>2232</v>
      </c>
      <c r="N4" s="269"/>
      <c r="O4" s="269"/>
      <c r="P4" s="269"/>
      <c r="Q4" s="270"/>
      <c r="R4" s="19"/>
      <c r="S4" s="271" t="s">
        <v>9</v>
      </c>
      <c r="T4" s="272"/>
      <c r="U4" s="272"/>
      <c r="V4" s="259" t="s">
        <v>2231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2217</v>
      </c>
      <c r="D6" s="255" t="s">
        <v>2230</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2229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2228</v>
      </c>
      <c r="C21" s="236"/>
      <c r="D21" s="236"/>
      <c r="E21" s="236"/>
      <c r="F21" s="236"/>
      <c r="G21" s="236"/>
      <c r="H21" s="236"/>
      <c r="I21" s="236"/>
      <c r="J21" s="236"/>
      <c r="K21" s="236"/>
      <c r="L21" s="236"/>
      <c r="M21" s="237" t="s">
        <v>2217</v>
      </c>
      <c r="N21" s="237"/>
      <c r="O21" s="237" t="s">
        <v>52</v>
      </c>
      <c r="P21" s="237"/>
      <c r="Q21" s="238" t="s">
        <v>69</v>
      </c>
      <c r="R21" s="238"/>
      <c r="S21" s="34" t="s">
        <v>54</v>
      </c>
      <c r="T21" s="34" t="s">
        <v>54</v>
      </c>
      <c r="U21" s="34" t="s">
        <v>54</v>
      </c>
      <c r="V21" s="34">
        <f t="shared" ref="V21:V29" si="0">+IF(ISERR(U21/T21*100),"N/A",ROUND(U21/T21*100,2))</f>
        <v>100</v>
      </c>
      <c r="W21" s="35">
        <f t="shared" ref="W21:W29" si="1">+IF(ISERR(U21/S21*100),"N/A",ROUND(U21/S21*100,2))</f>
        <v>100</v>
      </c>
    </row>
    <row r="22" spans="2:27" ht="56.25" customHeight="1" x14ac:dyDescent="0.2">
      <c r="B22" s="235" t="s">
        <v>2227</v>
      </c>
      <c r="C22" s="236"/>
      <c r="D22" s="236"/>
      <c r="E22" s="236"/>
      <c r="F22" s="236"/>
      <c r="G22" s="236"/>
      <c r="H22" s="236"/>
      <c r="I22" s="236"/>
      <c r="J22" s="236"/>
      <c r="K22" s="236"/>
      <c r="L22" s="236"/>
      <c r="M22" s="237" t="s">
        <v>2217</v>
      </c>
      <c r="N22" s="237"/>
      <c r="O22" s="237" t="s">
        <v>52</v>
      </c>
      <c r="P22" s="237"/>
      <c r="Q22" s="238" t="s">
        <v>69</v>
      </c>
      <c r="R22" s="238"/>
      <c r="S22" s="34" t="s">
        <v>54</v>
      </c>
      <c r="T22" s="34" t="s">
        <v>54</v>
      </c>
      <c r="U22" s="34" t="s">
        <v>54</v>
      </c>
      <c r="V22" s="34">
        <f t="shared" si="0"/>
        <v>100</v>
      </c>
      <c r="W22" s="35">
        <f t="shared" si="1"/>
        <v>100</v>
      </c>
    </row>
    <row r="23" spans="2:27" ht="56.25" customHeight="1" x14ac:dyDescent="0.2">
      <c r="B23" s="235" t="s">
        <v>2226</v>
      </c>
      <c r="C23" s="236"/>
      <c r="D23" s="236"/>
      <c r="E23" s="236"/>
      <c r="F23" s="236"/>
      <c r="G23" s="236"/>
      <c r="H23" s="236"/>
      <c r="I23" s="236"/>
      <c r="J23" s="236"/>
      <c r="K23" s="236"/>
      <c r="L23" s="236"/>
      <c r="M23" s="237" t="s">
        <v>2217</v>
      </c>
      <c r="N23" s="237"/>
      <c r="O23" s="237" t="s">
        <v>52</v>
      </c>
      <c r="P23" s="237"/>
      <c r="Q23" s="238" t="s">
        <v>53</v>
      </c>
      <c r="R23" s="238"/>
      <c r="S23" s="34" t="s">
        <v>54</v>
      </c>
      <c r="T23" s="34" t="s">
        <v>54</v>
      </c>
      <c r="U23" s="34" t="s">
        <v>2225</v>
      </c>
      <c r="V23" s="34">
        <f t="shared" si="0"/>
        <v>123.2</v>
      </c>
      <c r="W23" s="35">
        <f t="shared" si="1"/>
        <v>123.2</v>
      </c>
    </row>
    <row r="24" spans="2:27" ht="56.25" customHeight="1" x14ac:dyDescent="0.2">
      <c r="B24" s="235" t="s">
        <v>2224</v>
      </c>
      <c r="C24" s="236"/>
      <c r="D24" s="236"/>
      <c r="E24" s="236"/>
      <c r="F24" s="236"/>
      <c r="G24" s="236"/>
      <c r="H24" s="236"/>
      <c r="I24" s="236"/>
      <c r="J24" s="236"/>
      <c r="K24" s="236"/>
      <c r="L24" s="236"/>
      <c r="M24" s="237" t="s">
        <v>2217</v>
      </c>
      <c r="N24" s="237"/>
      <c r="O24" s="237" t="s">
        <v>52</v>
      </c>
      <c r="P24" s="237"/>
      <c r="Q24" s="238" t="s">
        <v>53</v>
      </c>
      <c r="R24" s="238"/>
      <c r="S24" s="34" t="s">
        <v>54</v>
      </c>
      <c r="T24" s="34" t="s">
        <v>54</v>
      </c>
      <c r="U24" s="34" t="s">
        <v>54</v>
      </c>
      <c r="V24" s="34">
        <f t="shared" si="0"/>
        <v>100</v>
      </c>
      <c r="W24" s="35">
        <f t="shared" si="1"/>
        <v>100</v>
      </c>
    </row>
    <row r="25" spans="2:27" ht="56.25" customHeight="1" x14ac:dyDescent="0.2">
      <c r="B25" s="235" t="s">
        <v>2223</v>
      </c>
      <c r="C25" s="236"/>
      <c r="D25" s="236"/>
      <c r="E25" s="236"/>
      <c r="F25" s="236"/>
      <c r="G25" s="236"/>
      <c r="H25" s="236"/>
      <c r="I25" s="236"/>
      <c r="J25" s="236"/>
      <c r="K25" s="236"/>
      <c r="L25" s="236"/>
      <c r="M25" s="237" t="s">
        <v>2217</v>
      </c>
      <c r="N25" s="237"/>
      <c r="O25" s="237" t="s">
        <v>52</v>
      </c>
      <c r="P25" s="237"/>
      <c r="Q25" s="238" t="s">
        <v>53</v>
      </c>
      <c r="R25" s="238"/>
      <c r="S25" s="34" t="s">
        <v>2014</v>
      </c>
      <c r="T25" s="34" t="s">
        <v>2222</v>
      </c>
      <c r="U25" s="34" t="s">
        <v>2222</v>
      </c>
      <c r="V25" s="34">
        <f t="shared" si="0"/>
        <v>100</v>
      </c>
      <c r="W25" s="35">
        <f t="shared" si="1"/>
        <v>100.3</v>
      </c>
    </row>
    <row r="26" spans="2:27" ht="56.25" customHeight="1" x14ac:dyDescent="0.2">
      <c r="B26" s="235" t="s">
        <v>2221</v>
      </c>
      <c r="C26" s="236"/>
      <c r="D26" s="236"/>
      <c r="E26" s="236"/>
      <c r="F26" s="236"/>
      <c r="G26" s="236"/>
      <c r="H26" s="236"/>
      <c r="I26" s="236"/>
      <c r="J26" s="236"/>
      <c r="K26" s="236"/>
      <c r="L26" s="236"/>
      <c r="M26" s="237" t="s">
        <v>2217</v>
      </c>
      <c r="N26" s="237"/>
      <c r="O26" s="237" t="s">
        <v>52</v>
      </c>
      <c r="P26" s="237"/>
      <c r="Q26" s="238" t="s">
        <v>53</v>
      </c>
      <c r="R26" s="238"/>
      <c r="S26" s="34" t="s">
        <v>54</v>
      </c>
      <c r="T26" s="34" t="s">
        <v>54</v>
      </c>
      <c r="U26" s="34" t="s">
        <v>54</v>
      </c>
      <c r="V26" s="34">
        <f t="shared" si="0"/>
        <v>100</v>
      </c>
      <c r="W26" s="35">
        <f t="shared" si="1"/>
        <v>100</v>
      </c>
    </row>
    <row r="27" spans="2:27" ht="56.25" customHeight="1" x14ac:dyDescent="0.2">
      <c r="B27" s="235" t="s">
        <v>2220</v>
      </c>
      <c r="C27" s="236"/>
      <c r="D27" s="236"/>
      <c r="E27" s="236"/>
      <c r="F27" s="236"/>
      <c r="G27" s="236"/>
      <c r="H27" s="236"/>
      <c r="I27" s="236"/>
      <c r="J27" s="236"/>
      <c r="K27" s="236"/>
      <c r="L27" s="236"/>
      <c r="M27" s="237" t="s">
        <v>2217</v>
      </c>
      <c r="N27" s="237"/>
      <c r="O27" s="237" t="s">
        <v>52</v>
      </c>
      <c r="P27" s="237"/>
      <c r="Q27" s="238" t="s">
        <v>53</v>
      </c>
      <c r="R27" s="238"/>
      <c r="S27" s="34" t="s">
        <v>54</v>
      </c>
      <c r="T27" s="34" t="s">
        <v>54</v>
      </c>
      <c r="U27" s="34" t="s">
        <v>54</v>
      </c>
      <c r="V27" s="34">
        <f t="shared" si="0"/>
        <v>100</v>
      </c>
      <c r="W27" s="35">
        <f t="shared" si="1"/>
        <v>100</v>
      </c>
    </row>
    <row r="28" spans="2:27" ht="56.25" customHeight="1" x14ac:dyDescent="0.2">
      <c r="B28" s="235" t="s">
        <v>2219</v>
      </c>
      <c r="C28" s="236"/>
      <c r="D28" s="236"/>
      <c r="E28" s="236"/>
      <c r="F28" s="236"/>
      <c r="G28" s="236"/>
      <c r="H28" s="236"/>
      <c r="I28" s="236"/>
      <c r="J28" s="236"/>
      <c r="K28" s="236"/>
      <c r="L28" s="236"/>
      <c r="M28" s="237" t="s">
        <v>2217</v>
      </c>
      <c r="N28" s="237"/>
      <c r="O28" s="237" t="s">
        <v>52</v>
      </c>
      <c r="P28" s="237"/>
      <c r="Q28" s="238" t="s">
        <v>53</v>
      </c>
      <c r="R28" s="238"/>
      <c r="S28" s="34" t="s">
        <v>54</v>
      </c>
      <c r="T28" s="34" t="s">
        <v>54</v>
      </c>
      <c r="U28" s="34" t="s">
        <v>54</v>
      </c>
      <c r="V28" s="34">
        <f t="shared" si="0"/>
        <v>100</v>
      </c>
      <c r="W28" s="35">
        <f t="shared" si="1"/>
        <v>100</v>
      </c>
    </row>
    <row r="29" spans="2:27" ht="56.25" customHeight="1" thickBot="1" x14ac:dyDescent="0.25">
      <c r="B29" s="235" t="s">
        <v>2218</v>
      </c>
      <c r="C29" s="236"/>
      <c r="D29" s="236"/>
      <c r="E29" s="236"/>
      <c r="F29" s="236"/>
      <c r="G29" s="236"/>
      <c r="H29" s="236"/>
      <c r="I29" s="236"/>
      <c r="J29" s="236"/>
      <c r="K29" s="236"/>
      <c r="L29" s="236"/>
      <c r="M29" s="237" t="s">
        <v>2217</v>
      </c>
      <c r="N29" s="237"/>
      <c r="O29" s="237" t="s">
        <v>52</v>
      </c>
      <c r="P29" s="237"/>
      <c r="Q29" s="238" t="s">
        <v>53</v>
      </c>
      <c r="R29" s="238"/>
      <c r="S29" s="34" t="s">
        <v>54</v>
      </c>
      <c r="T29" s="34" t="s">
        <v>54</v>
      </c>
      <c r="U29" s="34" t="s">
        <v>54</v>
      </c>
      <c r="V29" s="34">
        <f t="shared" si="0"/>
        <v>100</v>
      </c>
      <c r="W29" s="35">
        <f t="shared" si="1"/>
        <v>100</v>
      </c>
    </row>
    <row r="30" spans="2:27" ht="21.7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222" t="s">
        <v>2346</v>
      </c>
      <c r="C31" s="223"/>
      <c r="D31" s="223"/>
      <c r="E31" s="223"/>
      <c r="F31" s="223"/>
      <c r="G31" s="223"/>
      <c r="H31" s="223"/>
      <c r="I31" s="223"/>
      <c r="J31" s="223"/>
      <c r="K31" s="223"/>
      <c r="L31" s="223"/>
      <c r="M31" s="223"/>
      <c r="N31" s="223"/>
      <c r="O31" s="223"/>
      <c r="P31" s="223"/>
      <c r="Q31" s="224"/>
      <c r="R31" s="37" t="s">
        <v>45</v>
      </c>
      <c r="S31" s="228" t="s">
        <v>46</v>
      </c>
      <c r="T31" s="228"/>
      <c r="U31" s="38" t="s">
        <v>65</v>
      </c>
      <c r="V31" s="229" t="s">
        <v>66</v>
      </c>
      <c r="W31" s="230"/>
    </row>
    <row r="32" spans="2:27" ht="30.75" customHeight="1" thickBot="1" x14ac:dyDescent="0.25">
      <c r="B32" s="225"/>
      <c r="C32" s="226"/>
      <c r="D32" s="226"/>
      <c r="E32" s="226"/>
      <c r="F32" s="226"/>
      <c r="G32" s="226"/>
      <c r="H32" s="226"/>
      <c r="I32" s="226"/>
      <c r="J32" s="226"/>
      <c r="K32" s="226"/>
      <c r="L32" s="226"/>
      <c r="M32" s="226"/>
      <c r="N32" s="226"/>
      <c r="O32" s="226"/>
      <c r="P32" s="226"/>
      <c r="Q32" s="227"/>
      <c r="R32" s="39" t="s">
        <v>67</v>
      </c>
      <c r="S32" s="39" t="s">
        <v>67</v>
      </c>
      <c r="T32" s="39" t="s">
        <v>52</v>
      </c>
      <c r="U32" s="39" t="s">
        <v>67</v>
      </c>
      <c r="V32" s="39" t="s">
        <v>68</v>
      </c>
      <c r="W32" s="32" t="s">
        <v>69</v>
      </c>
      <c r="Y32" s="36"/>
    </row>
    <row r="33" spans="2:23" ht="23.25" customHeight="1" thickBot="1" x14ac:dyDescent="0.25">
      <c r="B33" s="231" t="s">
        <v>70</v>
      </c>
      <c r="C33" s="232"/>
      <c r="D33" s="232"/>
      <c r="E33" s="40" t="s">
        <v>2215</v>
      </c>
      <c r="F33" s="40"/>
      <c r="G33" s="40"/>
      <c r="H33" s="41"/>
      <c r="I33" s="41"/>
      <c r="J33" s="41"/>
      <c r="K33" s="41"/>
      <c r="L33" s="41"/>
      <c r="M33" s="41"/>
      <c r="N33" s="41"/>
      <c r="O33" s="41"/>
      <c r="P33" s="42"/>
      <c r="Q33" s="42"/>
      <c r="R33" s="43" t="s">
        <v>2216</v>
      </c>
      <c r="S33" s="44" t="s">
        <v>11</v>
      </c>
      <c r="T33" s="42"/>
      <c r="U33" s="44" t="s">
        <v>2214</v>
      </c>
      <c r="V33" s="42"/>
      <c r="W33" s="45">
        <f>+IF(ISERR(U33/R33*100),"N/A",ROUND(U33/R33*100,2))</f>
        <v>95.15</v>
      </c>
    </row>
    <row r="34" spans="2:23" ht="26.25" customHeight="1" thickBot="1" x14ac:dyDescent="0.25">
      <c r="B34" s="233" t="s">
        <v>74</v>
      </c>
      <c r="C34" s="234"/>
      <c r="D34" s="234"/>
      <c r="E34" s="46" t="s">
        <v>2215</v>
      </c>
      <c r="F34" s="46"/>
      <c r="G34" s="46"/>
      <c r="H34" s="47"/>
      <c r="I34" s="47"/>
      <c r="J34" s="47"/>
      <c r="K34" s="47"/>
      <c r="L34" s="47"/>
      <c r="M34" s="47"/>
      <c r="N34" s="47"/>
      <c r="O34" s="47"/>
      <c r="P34" s="48"/>
      <c r="Q34" s="48"/>
      <c r="R34" s="49" t="s">
        <v>2214</v>
      </c>
      <c r="S34" s="50" t="s">
        <v>2214</v>
      </c>
      <c r="T34" s="51">
        <f>+IF(ISERR(S34/R34*100),"N/A",ROUND(S34/R34*100,2))</f>
        <v>100</v>
      </c>
      <c r="U34" s="50" t="s">
        <v>2214</v>
      </c>
      <c r="V34" s="51">
        <f>+IF(ISERR(U34/S34*100),"N/A",ROUND(U34/S34*100,2))</f>
        <v>100</v>
      </c>
      <c r="W34" s="52">
        <f>+IF(ISERR(U34/R34*100),"N/A",ROUND(U34/R34*100,2))</f>
        <v>100</v>
      </c>
    </row>
    <row r="35" spans="2:23" ht="22.5" customHeight="1" thickTop="1" thickBot="1" x14ac:dyDescent="0.25">
      <c r="B35" s="11" t="s">
        <v>80</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13" t="s">
        <v>1810</v>
      </c>
      <c r="C36" s="214"/>
      <c r="D36" s="214"/>
      <c r="E36" s="214"/>
      <c r="F36" s="214"/>
      <c r="G36" s="214"/>
      <c r="H36" s="214"/>
      <c r="I36" s="214"/>
      <c r="J36" s="214"/>
      <c r="K36" s="214"/>
      <c r="L36" s="214"/>
      <c r="M36" s="214"/>
      <c r="N36" s="214"/>
      <c r="O36" s="214"/>
      <c r="P36" s="214"/>
      <c r="Q36" s="214"/>
      <c r="R36" s="214"/>
      <c r="S36" s="214"/>
      <c r="T36" s="214"/>
      <c r="U36" s="214"/>
      <c r="V36" s="214"/>
      <c r="W36" s="215"/>
    </row>
    <row r="37" spans="2:23" ht="15" customHeight="1" thickBot="1" x14ac:dyDescent="0.25">
      <c r="B37" s="216"/>
      <c r="C37" s="217"/>
      <c r="D37" s="217"/>
      <c r="E37" s="217"/>
      <c r="F37" s="217"/>
      <c r="G37" s="217"/>
      <c r="H37" s="217"/>
      <c r="I37" s="217"/>
      <c r="J37" s="217"/>
      <c r="K37" s="217"/>
      <c r="L37" s="217"/>
      <c r="M37" s="217"/>
      <c r="N37" s="217"/>
      <c r="O37" s="217"/>
      <c r="P37" s="217"/>
      <c r="Q37" s="217"/>
      <c r="R37" s="217"/>
      <c r="S37" s="217"/>
      <c r="T37" s="217"/>
      <c r="U37" s="217"/>
      <c r="V37" s="217"/>
      <c r="W37" s="218"/>
    </row>
    <row r="38" spans="2:23" ht="37.5" customHeight="1" thickTop="1" x14ac:dyDescent="0.2">
      <c r="B38" s="213" t="s">
        <v>1809</v>
      </c>
      <c r="C38" s="214"/>
      <c r="D38" s="214"/>
      <c r="E38" s="214"/>
      <c r="F38" s="214"/>
      <c r="G38" s="214"/>
      <c r="H38" s="214"/>
      <c r="I38" s="214"/>
      <c r="J38" s="214"/>
      <c r="K38" s="214"/>
      <c r="L38" s="214"/>
      <c r="M38" s="214"/>
      <c r="N38" s="214"/>
      <c r="O38" s="214"/>
      <c r="P38" s="214"/>
      <c r="Q38" s="214"/>
      <c r="R38" s="214"/>
      <c r="S38" s="214"/>
      <c r="T38" s="214"/>
      <c r="U38" s="214"/>
      <c r="V38" s="214"/>
      <c r="W38" s="215"/>
    </row>
    <row r="39" spans="2:23" ht="15" customHeight="1" thickBot="1" x14ac:dyDescent="0.25">
      <c r="B39" s="216"/>
      <c r="C39" s="217"/>
      <c r="D39" s="217"/>
      <c r="E39" s="217"/>
      <c r="F39" s="217"/>
      <c r="G39" s="217"/>
      <c r="H39" s="217"/>
      <c r="I39" s="217"/>
      <c r="J39" s="217"/>
      <c r="K39" s="217"/>
      <c r="L39" s="217"/>
      <c r="M39" s="217"/>
      <c r="N39" s="217"/>
      <c r="O39" s="217"/>
      <c r="P39" s="217"/>
      <c r="Q39" s="217"/>
      <c r="R39" s="217"/>
      <c r="S39" s="217"/>
      <c r="T39" s="217"/>
      <c r="U39" s="217"/>
      <c r="V39" s="217"/>
      <c r="W39" s="218"/>
    </row>
    <row r="40" spans="2:23" ht="37.5" customHeight="1" thickTop="1" x14ac:dyDescent="0.2">
      <c r="B40" s="213" t="s">
        <v>1808</v>
      </c>
      <c r="C40" s="214"/>
      <c r="D40" s="214"/>
      <c r="E40" s="214"/>
      <c r="F40" s="214"/>
      <c r="G40" s="214"/>
      <c r="H40" s="214"/>
      <c r="I40" s="214"/>
      <c r="J40" s="214"/>
      <c r="K40" s="214"/>
      <c r="L40" s="214"/>
      <c r="M40" s="214"/>
      <c r="N40" s="214"/>
      <c r="O40" s="214"/>
      <c r="P40" s="214"/>
      <c r="Q40" s="214"/>
      <c r="R40" s="214"/>
      <c r="S40" s="214"/>
      <c r="T40" s="214"/>
      <c r="U40" s="214"/>
      <c r="V40" s="214"/>
      <c r="W40" s="215"/>
    </row>
    <row r="41" spans="2:23" ht="13.5" thickBot="1" x14ac:dyDescent="0.25">
      <c r="B41" s="219"/>
      <c r="C41" s="220"/>
      <c r="D41" s="220"/>
      <c r="E41" s="220"/>
      <c r="F41" s="220"/>
      <c r="G41" s="220"/>
      <c r="H41" s="220"/>
      <c r="I41" s="220"/>
      <c r="J41" s="220"/>
      <c r="K41" s="220"/>
      <c r="L41" s="220"/>
      <c r="M41" s="220"/>
      <c r="N41" s="220"/>
      <c r="O41" s="220"/>
      <c r="P41" s="220"/>
      <c r="Q41" s="220"/>
      <c r="R41" s="220"/>
      <c r="S41" s="220"/>
      <c r="T41" s="220"/>
      <c r="U41" s="220"/>
      <c r="V41" s="220"/>
      <c r="W41" s="221"/>
    </row>
  </sheetData>
  <mergeCells count="83">
    <mergeCell ref="B38:W39"/>
    <mergeCell ref="B40:W41"/>
    <mergeCell ref="B31:Q32"/>
    <mergeCell ref="S31:T31"/>
    <mergeCell ref="V31:W31"/>
    <mergeCell ref="B33:D33"/>
    <mergeCell ref="B34:D34"/>
    <mergeCell ref="B36:W37"/>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2234</v>
      </c>
      <c r="D4" s="266" t="s">
        <v>2233</v>
      </c>
      <c r="E4" s="266"/>
      <c r="F4" s="266"/>
      <c r="G4" s="266"/>
      <c r="H4" s="267"/>
      <c r="I4" s="18"/>
      <c r="J4" s="268" t="s">
        <v>6</v>
      </c>
      <c r="K4" s="266"/>
      <c r="L4" s="17" t="s">
        <v>2244</v>
      </c>
      <c r="M4" s="269" t="s">
        <v>2243</v>
      </c>
      <c r="N4" s="269"/>
      <c r="O4" s="269"/>
      <c r="P4" s="269"/>
      <c r="Q4" s="270"/>
      <c r="R4" s="19"/>
      <c r="S4" s="271" t="s">
        <v>9</v>
      </c>
      <c r="T4" s="272"/>
      <c r="U4" s="272"/>
      <c r="V4" s="259" t="s">
        <v>2242</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2217</v>
      </c>
      <c r="D6" s="255" t="s">
        <v>2230</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103</v>
      </c>
      <c r="K8" s="26" t="s">
        <v>103</v>
      </c>
      <c r="L8" s="26" t="s">
        <v>103</v>
      </c>
      <c r="M8" s="26" t="s">
        <v>103</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2229</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thickBot="1" x14ac:dyDescent="0.25">
      <c r="B21" s="235" t="s">
        <v>2241</v>
      </c>
      <c r="C21" s="236"/>
      <c r="D21" s="236"/>
      <c r="E21" s="236"/>
      <c r="F21" s="236"/>
      <c r="G21" s="236"/>
      <c r="H21" s="236"/>
      <c r="I21" s="236"/>
      <c r="J21" s="236"/>
      <c r="K21" s="236"/>
      <c r="L21" s="236"/>
      <c r="M21" s="237" t="s">
        <v>2217</v>
      </c>
      <c r="N21" s="237"/>
      <c r="O21" s="237" t="s">
        <v>2240</v>
      </c>
      <c r="P21" s="237"/>
      <c r="Q21" s="238" t="s">
        <v>53</v>
      </c>
      <c r="R21" s="238"/>
      <c r="S21" s="34" t="s">
        <v>2239</v>
      </c>
      <c r="T21" s="34" t="s">
        <v>2239</v>
      </c>
      <c r="U21" s="34" t="s">
        <v>2238</v>
      </c>
      <c r="V21" s="34">
        <f>+IF(ISERR(U21/T21*100),"N/A",ROUND(U21/T21*100,2))</f>
        <v>31.62</v>
      </c>
      <c r="W21" s="35">
        <f>+IF(ISERR(U21/S21*100),"N/A",ROUND(U21/S21*100,2))</f>
        <v>31.62</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2" t="s">
        <v>2346</v>
      </c>
      <c r="C23" s="223"/>
      <c r="D23" s="223"/>
      <c r="E23" s="223"/>
      <c r="F23" s="223"/>
      <c r="G23" s="223"/>
      <c r="H23" s="223"/>
      <c r="I23" s="223"/>
      <c r="J23" s="223"/>
      <c r="K23" s="223"/>
      <c r="L23" s="223"/>
      <c r="M23" s="223"/>
      <c r="N23" s="223"/>
      <c r="O23" s="223"/>
      <c r="P23" s="223"/>
      <c r="Q23" s="224"/>
      <c r="R23" s="37" t="s">
        <v>45</v>
      </c>
      <c r="S23" s="228" t="s">
        <v>46</v>
      </c>
      <c r="T23" s="228"/>
      <c r="U23" s="38" t="s">
        <v>65</v>
      </c>
      <c r="V23" s="229" t="s">
        <v>66</v>
      </c>
      <c r="W23" s="230"/>
    </row>
    <row r="24" spans="2:27" ht="30.75" customHeight="1" thickBot="1" x14ac:dyDescent="0.25">
      <c r="B24" s="225"/>
      <c r="C24" s="226"/>
      <c r="D24" s="226"/>
      <c r="E24" s="226"/>
      <c r="F24" s="226"/>
      <c r="G24" s="226"/>
      <c r="H24" s="226"/>
      <c r="I24" s="226"/>
      <c r="J24" s="226"/>
      <c r="K24" s="226"/>
      <c r="L24" s="226"/>
      <c r="M24" s="226"/>
      <c r="N24" s="226"/>
      <c r="O24" s="226"/>
      <c r="P24" s="226"/>
      <c r="Q24" s="227"/>
      <c r="R24" s="39" t="s">
        <v>67</v>
      </c>
      <c r="S24" s="39" t="s">
        <v>67</v>
      </c>
      <c r="T24" s="39" t="s">
        <v>52</v>
      </c>
      <c r="U24" s="39" t="s">
        <v>67</v>
      </c>
      <c r="V24" s="39" t="s">
        <v>68</v>
      </c>
      <c r="W24" s="32" t="s">
        <v>69</v>
      </c>
      <c r="Y24" s="36"/>
    </row>
    <row r="25" spans="2:27" ht="23.25" customHeight="1" thickBot="1" x14ac:dyDescent="0.25">
      <c r="B25" s="231" t="s">
        <v>70</v>
      </c>
      <c r="C25" s="232"/>
      <c r="D25" s="232"/>
      <c r="E25" s="40" t="s">
        <v>2215</v>
      </c>
      <c r="F25" s="40"/>
      <c r="G25" s="40"/>
      <c r="H25" s="41"/>
      <c r="I25" s="41"/>
      <c r="J25" s="41"/>
      <c r="K25" s="41"/>
      <c r="L25" s="41"/>
      <c r="M25" s="41"/>
      <c r="N25" s="41"/>
      <c r="O25" s="41"/>
      <c r="P25" s="42"/>
      <c r="Q25" s="42"/>
      <c r="R25" s="43" t="s">
        <v>2237</v>
      </c>
      <c r="S25" s="44" t="s">
        <v>11</v>
      </c>
      <c r="T25" s="42"/>
      <c r="U25" s="44" t="s">
        <v>2235</v>
      </c>
      <c r="V25" s="42"/>
      <c r="W25" s="45">
        <f>+IF(ISERR(U25/R25*100),"N/A",ROUND(U25/R25*100,2))</f>
        <v>85.4</v>
      </c>
    </row>
    <row r="26" spans="2:27" ht="26.25" customHeight="1" thickBot="1" x14ac:dyDescent="0.25">
      <c r="B26" s="233" t="s">
        <v>74</v>
      </c>
      <c r="C26" s="234"/>
      <c r="D26" s="234"/>
      <c r="E26" s="46" t="s">
        <v>2215</v>
      </c>
      <c r="F26" s="46"/>
      <c r="G26" s="46"/>
      <c r="H26" s="47"/>
      <c r="I26" s="47"/>
      <c r="J26" s="47"/>
      <c r="K26" s="47"/>
      <c r="L26" s="47"/>
      <c r="M26" s="47"/>
      <c r="N26" s="47"/>
      <c r="O26" s="47"/>
      <c r="P26" s="48"/>
      <c r="Q26" s="48"/>
      <c r="R26" s="49" t="s">
        <v>2236</v>
      </c>
      <c r="S26" s="50" t="s">
        <v>2236</v>
      </c>
      <c r="T26" s="51">
        <f>+IF(ISERR(S26/R26*100),"N/A",ROUND(S26/R26*100,2))</f>
        <v>100</v>
      </c>
      <c r="U26" s="50" t="s">
        <v>2235</v>
      </c>
      <c r="V26" s="51">
        <f>+IF(ISERR(U26/S26*100),"N/A",ROUND(U26/S26*100,2))</f>
        <v>97.85</v>
      </c>
      <c r="W26" s="52">
        <f>+IF(ISERR(U26/R26*100),"N/A",ROUND(U26/R26*100,2))</f>
        <v>97.85</v>
      </c>
    </row>
    <row r="27" spans="2:27" ht="22.5" customHeight="1" thickTop="1" thickBot="1" x14ac:dyDescent="0.25">
      <c r="B27" s="11" t="s">
        <v>80</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13" t="s">
        <v>1810</v>
      </c>
      <c r="C28" s="214"/>
      <c r="D28" s="214"/>
      <c r="E28" s="214"/>
      <c r="F28" s="214"/>
      <c r="G28" s="214"/>
      <c r="H28" s="214"/>
      <c r="I28" s="214"/>
      <c r="J28" s="214"/>
      <c r="K28" s="214"/>
      <c r="L28" s="214"/>
      <c r="M28" s="214"/>
      <c r="N28" s="214"/>
      <c r="O28" s="214"/>
      <c r="P28" s="214"/>
      <c r="Q28" s="214"/>
      <c r="R28" s="214"/>
      <c r="S28" s="214"/>
      <c r="T28" s="214"/>
      <c r="U28" s="214"/>
      <c r="V28" s="214"/>
      <c r="W28" s="215"/>
    </row>
    <row r="29" spans="2:27" ht="15" customHeight="1" thickBot="1" x14ac:dyDescent="0.25">
      <c r="B29" s="216"/>
      <c r="C29" s="217"/>
      <c r="D29" s="217"/>
      <c r="E29" s="217"/>
      <c r="F29" s="217"/>
      <c r="G29" s="217"/>
      <c r="H29" s="217"/>
      <c r="I29" s="217"/>
      <c r="J29" s="217"/>
      <c r="K29" s="217"/>
      <c r="L29" s="217"/>
      <c r="M29" s="217"/>
      <c r="N29" s="217"/>
      <c r="O29" s="217"/>
      <c r="P29" s="217"/>
      <c r="Q29" s="217"/>
      <c r="R29" s="217"/>
      <c r="S29" s="217"/>
      <c r="T29" s="217"/>
      <c r="U29" s="217"/>
      <c r="V29" s="217"/>
      <c r="W29" s="218"/>
    </row>
    <row r="30" spans="2:27" ht="37.5" customHeight="1" thickTop="1" x14ac:dyDescent="0.2">
      <c r="B30" s="213" t="s">
        <v>1809</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1808</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3.5" thickBot="1" x14ac:dyDescent="0.25">
      <c r="B33" s="219"/>
      <c r="C33" s="220"/>
      <c r="D33" s="220"/>
      <c r="E33" s="220"/>
      <c r="F33" s="220"/>
      <c r="G33" s="220"/>
      <c r="H33" s="220"/>
      <c r="I33" s="220"/>
      <c r="J33" s="220"/>
      <c r="K33" s="220"/>
      <c r="L33" s="220"/>
      <c r="M33" s="220"/>
      <c r="N33" s="220"/>
      <c r="O33" s="220"/>
      <c r="P33" s="220"/>
      <c r="Q33" s="220"/>
      <c r="R33" s="220"/>
      <c r="S33" s="220"/>
      <c r="T33" s="220"/>
      <c r="U33" s="220"/>
      <c r="V33" s="220"/>
      <c r="W33" s="221"/>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2265</v>
      </c>
      <c r="D4" s="266" t="s">
        <v>2264</v>
      </c>
      <c r="E4" s="266"/>
      <c r="F4" s="266"/>
      <c r="G4" s="266"/>
      <c r="H4" s="267"/>
      <c r="I4" s="18"/>
      <c r="J4" s="268" t="s">
        <v>6</v>
      </c>
      <c r="K4" s="266"/>
      <c r="L4" s="17" t="s">
        <v>264</v>
      </c>
      <c r="M4" s="269" t="s">
        <v>263</v>
      </c>
      <c r="N4" s="269"/>
      <c r="O4" s="269"/>
      <c r="P4" s="269"/>
      <c r="Q4" s="270"/>
      <c r="R4" s="19"/>
      <c r="S4" s="271" t="s">
        <v>9</v>
      </c>
      <c r="T4" s="272"/>
      <c r="U4" s="272"/>
      <c r="V4" s="259" t="s">
        <v>2263</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2251</v>
      </c>
      <c r="D6" s="255" t="s">
        <v>2262</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2261</v>
      </c>
      <c r="K8" s="26" t="s">
        <v>2260</v>
      </c>
      <c r="L8" s="26" t="s">
        <v>2259</v>
      </c>
      <c r="M8" s="26" t="s">
        <v>2258</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112.5" customHeight="1" thickTop="1" thickBot="1" x14ac:dyDescent="0.25">
      <c r="B10" s="27" t="s">
        <v>25</v>
      </c>
      <c r="C10" s="259" t="s">
        <v>2257</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2256</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2255</v>
      </c>
      <c r="C21" s="236"/>
      <c r="D21" s="236"/>
      <c r="E21" s="236"/>
      <c r="F21" s="236"/>
      <c r="G21" s="236"/>
      <c r="H21" s="236"/>
      <c r="I21" s="236"/>
      <c r="J21" s="236"/>
      <c r="K21" s="236"/>
      <c r="L21" s="236"/>
      <c r="M21" s="237" t="s">
        <v>2251</v>
      </c>
      <c r="N21" s="237"/>
      <c r="O21" s="237" t="s">
        <v>52</v>
      </c>
      <c r="P21" s="237"/>
      <c r="Q21" s="238" t="s">
        <v>53</v>
      </c>
      <c r="R21" s="238"/>
      <c r="S21" s="34" t="s">
        <v>260</v>
      </c>
      <c r="T21" s="34" t="s">
        <v>260</v>
      </c>
      <c r="U21" s="34" t="s">
        <v>2254</v>
      </c>
      <c r="V21" s="34">
        <f>+IF(ISERR(U21/T21*100),"N/A",ROUND(U21/T21*100,2))</f>
        <v>101.5</v>
      </c>
      <c r="W21" s="35">
        <f>+IF(ISERR(U21/S21*100),"N/A",ROUND(U21/S21*100,2))</f>
        <v>101.5</v>
      </c>
    </row>
    <row r="22" spans="2:27" ht="56.25" customHeight="1" x14ac:dyDescent="0.2">
      <c r="B22" s="235" t="s">
        <v>2253</v>
      </c>
      <c r="C22" s="236"/>
      <c r="D22" s="236"/>
      <c r="E22" s="236"/>
      <c r="F22" s="236"/>
      <c r="G22" s="236"/>
      <c r="H22" s="236"/>
      <c r="I22" s="236"/>
      <c r="J22" s="236"/>
      <c r="K22" s="236"/>
      <c r="L22" s="236"/>
      <c r="M22" s="237" t="s">
        <v>2251</v>
      </c>
      <c r="N22" s="237"/>
      <c r="O22" s="237" t="s">
        <v>52</v>
      </c>
      <c r="P22" s="237"/>
      <c r="Q22" s="238" t="s">
        <v>53</v>
      </c>
      <c r="R22" s="238"/>
      <c r="S22" s="34" t="s">
        <v>54</v>
      </c>
      <c r="T22" s="34" t="s">
        <v>54</v>
      </c>
      <c r="U22" s="34" t="s">
        <v>600</v>
      </c>
      <c r="V22" s="34">
        <f>+IF(ISERR(U22/T22*100),"N/A",ROUND(U22/T22*100,2))</f>
        <v>390</v>
      </c>
      <c r="W22" s="35">
        <f>+IF(ISERR(U22/S22*100),"N/A",ROUND(U22/S22*100,2))</f>
        <v>390</v>
      </c>
    </row>
    <row r="23" spans="2:27" ht="56.25" customHeight="1" thickBot="1" x14ac:dyDescent="0.25">
      <c r="B23" s="235" t="s">
        <v>2252</v>
      </c>
      <c r="C23" s="236"/>
      <c r="D23" s="236"/>
      <c r="E23" s="236"/>
      <c r="F23" s="236"/>
      <c r="G23" s="236"/>
      <c r="H23" s="236"/>
      <c r="I23" s="236"/>
      <c r="J23" s="236"/>
      <c r="K23" s="236"/>
      <c r="L23" s="236"/>
      <c r="M23" s="237" t="s">
        <v>2251</v>
      </c>
      <c r="N23" s="237"/>
      <c r="O23" s="237" t="s">
        <v>52</v>
      </c>
      <c r="P23" s="237"/>
      <c r="Q23" s="238" t="s">
        <v>53</v>
      </c>
      <c r="R23" s="238"/>
      <c r="S23" s="34" t="s">
        <v>54</v>
      </c>
      <c r="T23" s="34" t="s">
        <v>54</v>
      </c>
      <c r="U23" s="34" t="s">
        <v>259</v>
      </c>
      <c r="V23" s="34">
        <f>+IF(ISERR(U23/T23*100),"N/A",ROUND(U23/T23*100,2))</f>
        <v>105</v>
      </c>
      <c r="W23" s="35">
        <f>+IF(ISERR(U23/S23*100),"N/A",ROUND(U23/S23*100,2))</f>
        <v>105</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2250</v>
      </c>
      <c r="F27" s="40"/>
      <c r="G27" s="40"/>
      <c r="H27" s="41"/>
      <c r="I27" s="41"/>
      <c r="J27" s="41"/>
      <c r="K27" s="41"/>
      <c r="L27" s="41"/>
      <c r="M27" s="41"/>
      <c r="N27" s="41"/>
      <c r="O27" s="41"/>
      <c r="P27" s="42"/>
      <c r="Q27" s="42"/>
      <c r="R27" s="43" t="s">
        <v>2249</v>
      </c>
      <c r="S27" s="44" t="s">
        <v>11</v>
      </c>
      <c r="T27" s="42"/>
      <c r="U27" s="44" t="s">
        <v>2248</v>
      </c>
      <c r="V27" s="42"/>
      <c r="W27" s="45">
        <f>+IF(ISERR(U27/R27*100),"N/A",ROUND(U27/R27*100,2))</f>
        <v>97.48</v>
      </c>
    </row>
    <row r="28" spans="2:27" ht="26.25" customHeight="1" thickBot="1" x14ac:dyDescent="0.25">
      <c r="B28" s="233" t="s">
        <v>74</v>
      </c>
      <c r="C28" s="234"/>
      <c r="D28" s="234"/>
      <c r="E28" s="46" t="s">
        <v>2250</v>
      </c>
      <c r="F28" s="46"/>
      <c r="G28" s="46"/>
      <c r="H28" s="47"/>
      <c r="I28" s="47"/>
      <c r="J28" s="47"/>
      <c r="K28" s="47"/>
      <c r="L28" s="47"/>
      <c r="M28" s="47"/>
      <c r="N28" s="47"/>
      <c r="O28" s="47"/>
      <c r="P28" s="48"/>
      <c r="Q28" s="48"/>
      <c r="R28" s="49" t="s">
        <v>2249</v>
      </c>
      <c r="S28" s="50" t="s">
        <v>2249</v>
      </c>
      <c r="T28" s="51">
        <f>+IF(ISERR(S28/R28*100),"N/A",ROUND(S28/R28*100,2))</f>
        <v>100</v>
      </c>
      <c r="U28" s="50" t="s">
        <v>2248</v>
      </c>
      <c r="V28" s="51">
        <f>+IF(ISERR(U28/S28*100),"N/A",ROUND(U28/S28*100,2))</f>
        <v>97.48</v>
      </c>
      <c r="W28" s="52">
        <f>+IF(ISERR(U28/R28*100),"N/A",ROUND(U28/R28*100,2))</f>
        <v>97.48</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2247</v>
      </c>
      <c r="C30" s="214"/>
      <c r="D30" s="214"/>
      <c r="E30" s="214"/>
      <c r="F30" s="214"/>
      <c r="G30" s="214"/>
      <c r="H30" s="214"/>
      <c r="I30" s="214"/>
      <c r="J30" s="214"/>
      <c r="K30" s="214"/>
      <c r="L30" s="214"/>
      <c r="M30" s="214"/>
      <c r="N30" s="214"/>
      <c r="O30" s="214"/>
      <c r="P30" s="214"/>
      <c r="Q30" s="214"/>
      <c r="R30" s="214"/>
      <c r="S30" s="214"/>
      <c r="T30" s="214"/>
      <c r="U30" s="214"/>
      <c r="V30" s="214"/>
      <c r="W30" s="215"/>
    </row>
    <row r="31" spans="2:27" ht="76.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2246</v>
      </c>
      <c r="C32" s="214"/>
      <c r="D32" s="214"/>
      <c r="E32" s="214"/>
      <c r="F32" s="214"/>
      <c r="G32" s="214"/>
      <c r="H32" s="214"/>
      <c r="I32" s="214"/>
      <c r="J32" s="214"/>
      <c r="K32" s="214"/>
      <c r="L32" s="214"/>
      <c r="M32" s="214"/>
      <c r="N32" s="214"/>
      <c r="O32" s="214"/>
      <c r="P32" s="214"/>
      <c r="Q32" s="214"/>
      <c r="R32" s="214"/>
      <c r="S32" s="214"/>
      <c r="T32" s="214"/>
      <c r="U32" s="214"/>
      <c r="V32" s="214"/>
      <c r="W32" s="215"/>
    </row>
    <row r="33" spans="2:23" ht="73.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2245</v>
      </c>
      <c r="C34" s="214"/>
      <c r="D34" s="214"/>
      <c r="E34" s="214"/>
      <c r="F34" s="214"/>
      <c r="G34" s="214"/>
      <c r="H34" s="214"/>
      <c r="I34" s="214"/>
      <c r="J34" s="214"/>
      <c r="K34" s="214"/>
      <c r="L34" s="214"/>
      <c r="M34" s="214"/>
      <c r="N34" s="214"/>
      <c r="O34" s="214"/>
      <c r="P34" s="214"/>
      <c r="Q34" s="214"/>
      <c r="R34" s="214"/>
      <c r="S34" s="214"/>
      <c r="T34" s="214"/>
      <c r="U34" s="214"/>
      <c r="V34" s="214"/>
      <c r="W34" s="215"/>
    </row>
    <row r="35" spans="2:23" ht="24.75" customHeight="1"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2283</v>
      </c>
      <c r="M4" s="269" t="s">
        <v>2282</v>
      </c>
      <c r="N4" s="269"/>
      <c r="O4" s="269"/>
      <c r="P4" s="269"/>
      <c r="Q4" s="270"/>
      <c r="R4" s="19"/>
      <c r="S4" s="271" t="s">
        <v>9</v>
      </c>
      <c r="T4" s="272"/>
      <c r="U4" s="272"/>
      <c r="V4" s="259" t="s">
        <v>2270</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2280</v>
      </c>
      <c r="K8" s="26" t="s">
        <v>2280</v>
      </c>
      <c r="L8" s="26" t="s">
        <v>2279</v>
      </c>
      <c r="M8" s="26" t="s">
        <v>2278</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52</v>
      </c>
      <c r="P21" s="237"/>
      <c r="Q21" s="238" t="s">
        <v>53</v>
      </c>
      <c r="R21" s="238"/>
      <c r="S21" s="34" t="s">
        <v>260</v>
      </c>
      <c r="T21" s="34" t="s">
        <v>79</v>
      </c>
      <c r="U21" s="34" t="s">
        <v>79</v>
      </c>
      <c r="V21" s="34">
        <f>+IF(ISERR(U21/T21*100),"N/A",ROUND(U21/T21*100,2))</f>
        <v>100</v>
      </c>
      <c r="W21" s="35">
        <f>+IF(ISERR(U21/S21*100),"N/A",ROUND(U21/S21*100,2))</f>
        <v>30</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260</v>
      </c>
      <c r="V22" s="34">
        <f>+IF(ISERR(U22/T22*100),"N/A",ROUND(U22/T22*100,2))</f>
        <v>100</v>
      </c>
      <c r="W22" s="35">
        <f>+IF(ISERR(U22/S22*100),"N/A",ROUND(U22/S22*100,2))</f>
        <v>33.33</v>
      </c>
    </row>
    <row r="23" spans="2:27" ht="56.25" customHeight="1" thickBot="1" x14ac:dyDescent="0.25">
      <c r="B23" s="235" t="s">
        <v>2274</v>
      </c>
      <c r="C23" s="236"/>
      <c r="D23" s="236"/>
      <c r="E23" s="236"/>
      <c r="F23" s="236"/>
      <c r="G23" s="236"/>
      <c r="H23" s="236"/>
      <c r="I23" s="236"/>
      <c r="J23" s="236"/>
      <c r="K23" s="236"/>
      <c r="L23" s="236"/>
      <c r="M23" s="237" t="s">
        <v>2273</v>
      </c>
      <c r="N23" s="237"/>
      <c r="O23" s="237" t="s">
        <v>2272</v>
      </c>
      <c r="P23" s="237"/>
      <c r="Q23" s="238" t="s">
        <v>69</v>
      </c>
      <c r="R23" s="238"/>
      <c r="S23" s="34" t="s">
        <v>269</v>
      </c>
      <c r="T23" s="34" t="s">
        <v>269</v>
      </c>
      <c r="U23" s="34" t="s">
        <v>269</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2270</v>
      </c>
      <c r="S27" s="44" t="s">
        <v>11</v>
      </c>
      <c r="T27" s="42"/>
      <c r="U27" s="44" t="s">
        <v>1270</v>
      </c>
      <c r="V27" s="42"/>
      <c r="W27" s="45">
        <f>+IF(ISERR(U27/R27*100),"N/A",ROUND(U27/R27*100,2))</f>
        <v>5.56</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2270</v>
      </c>
      <c r="S28" s="50" t="s">
        <v>2269</v>
      </c>
      <c r="T28" s="51">
        <f>+IF(ISERR(S28/R28*100),"N/A",ROUND(S28/R28*100,2))</f>
        <v>100</v>
      </c>
      <c r="U28" s="50" t="s">
        <v>1270</v>
      </c>
      <c r="V28" s="51">
        <f>+IF(ISERR(U28/S28*100),"N/A",ROUND(U28/S28*100,2))</f>
        <v>5.56</v>
      </c>
      <c r="W28" s="52">
        <f>+IF(ISERR(U28/R28*100),"N/A",ROUND(U28/R28*100,2))</f>
        <v>5.56</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2268</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2267</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2266</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264" t="s">
        <v>0</v>
      </c>
      <c r="B1" s="264"/>
      <c r="C1" s="264"/>
      <c r="D1" s="264"/>
      <c r="E1" s="264"/>
      <c r="F1" s="264"/>
      <c r="G1" s="264"/>
      <c r="H1" s="264"/>
      <c r="I1" s="264"/>
      <c r="J1" s="264"/>
      <c r="K1" s="264"/>
      <c r="L1" s="264"/>
      <c r="M1" s="264"/>
      <c r="N1" s="264"/>
      <c r="O1" s="264"/>
      <c r="P1" s="264"/>
      <c r="Q1" s="5" t="s">
        <v>1</v>
      </c>
      <c r="R1" s="6"/>
      <c r="S1" s="6"/>
      <c r="T1" s="6"/>
      <c r="V1" s="7"/>
      <c r="W1" s="8"/>
      <c r="X1" s="8"/>
      <c r="Y1" s="9"/>
      <c r="AC1" s="10"/>
    </row>
    <row r="2" spans="1:29" ht="49.5" customHeight="1" thickBot="1" x14ac:dyDescent="0.25">
      <c r="B2" s="265" t="s">
        <v>2345</v>
      </c>
      <c r="C2" s="265"/>
      <c r="D2" s="265"/>
      <c r="E2" s="265"/>
      <c r="F2" s="265"/>
      <c r="G2" s="265"/>
      <c r="H2" s="265"/>
      <c r="I2" s="265"/>
      <c r="J2" s="265"/>
      <c r="K2" s="265"/>
      <c r="L2" s="265"/>
      <c r="M2" s="265"/>
      <c r="N2" s="265"/>
      <c r="O2" s="265"/>
      <c r="P2" s="265"/>
      <c r="Q2" s="265"/>
      <c r="R2" s="265"/>
      <c r="S2" s="265"/>
      <c r="T2" s="265"/>
      <c r="U2" s="265"/>
      <c r="V2" s="265"/>
      <c r="W2" s="265"/>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2285</v>
      </c>
      <c r="D4" s="266" t="s">
        <v>2284</v>
      </c>
      <c r="E4" s="266"/>
      <c r="F4" s="266"/>
      <c r="G4" s="266"/>
      <c r="H4" s="267"/>
      <c r="I4" s="18"/>
      <c r="J4" s="268" t="s">
        <v>6</v>
      </c>
      <c r="K4" s="266"/>
      <c r="L4" s="17" t="s">
        <v>2290</v>
      </c>
      <c r="M4" s="269" t="s">
        <v>2289</v>
      </c>
      <c r="N4" s="269"/>
      <c r="O4" s="269"/>
      <c r="P4" s="269"/>
      <c r="Q4" s="270"/>
      <c r="R4" s="19"/>
      <c r="S4" s="271" t="s">
        <v>9</v>
      </c>
      <c r="T4" s="272"/>
      <c r="U4" s="272"/>
      <c r="V4" s="259" t="s">
        <v>211</v>
      </c>
      <c r="W4" s="260"/>
    </row>
    <row r="5" spans="1:29" ht="15.75" customHeight="1" thickTop="1" x14ac:dyDescent="0.2">
      <c r="B5" s="20" t="s">
        <v>11</v>
      </c>
      <c r="C5" s="257" t="s">
        <v>11</v>
      </c>
      <c r="D5" s="257"/>
      <c r="E5" s="257"/>
      <c r="F5" s="257"/>
      <c r="G5" s="257"/>
      <c r="H5" s="257"/>
      <c r="I5" s="257"/>
      <c r="J5" s="257"/>
      <c r="K5" s="257"/>
      <c r="L5" s="257"/>
      <c r="M5" s="257"/>
      <c r="N5" s="257"/>
      <c r="O5" s="257"/>
      <c r="P5" s="257"/>
      <c r="Q5" s="257"/>
      <c r="R5" s="257"/>
      <c r="S5" s="257"/>
      <c r="T5" s="257"/>
      <c r="U5" s="257"/>
      <c r="V5" s="257"/>
      <c r="W5" s="258"/>
    </row>
    <row r="6" spans="1:29" ht="30" customHeight="1" thickBot="1" x14ac:dyDescent="0.25">
      <c r="B6" s="20" t="s">
        <v>12</v>
      </c>
      <c r="C6" s="21" t="s">
        <v>2273</v>
      </c>
      <c r="D6" s="255" t="s">
        <v>2281</v>
      </c>
      <c r="E6" s="255"/>
      <c r="F6" s="255"/>
      <c r="G6" s="255"/>
      <c r="H6" s="255"/>
      <c r="I6" s="22"/>
      <c r="J6" s="273" t="s">
        <v>15</v>
      </c>
      <c r="K6" s="273"/>
      <c r="L6" s="273" t="s">
        <v>16</v>
      </c>
      <c r="M6" s="273"/>
      <c r="N6" s="258" t="s">
        <v>11</v>
      </c>
      <c r="O6" s="258"/>
      <c r="P6" s="258"/>
      <c r="Q6" s="258"/>
      <c r="R6" s="258"/>
      <c r="S6" s="258"/>
      <c r="T6" s="258"/>
      <c r="U6" s="258"/>
      <c r="V6" s="258"/>
      <c r="W6" s="258"/>
    </row>
    <row r="7" spans="1:29" ht="30" customHeight="1" thickBot="1" x14ac:dyDescent="0.25">
      <c r="B7" s="23"/>
      <c r="C7" s="21" t="s">
        <v>11</v>
      </c>
      <c r="D7" s="257" t="s">
        <v>11</v>
      </c>
      <c r="E7" s="257"/>
      <c r="F7" s="257"/>
      <c r="G7" s="257"/>
      <c r="H7" s="257"/>
      <c r="I7" s="22"/>
      <c r="J7" s="24" t="s">
        <v>19</v>
      </c>
      <c r="K7" s="24" t="s">
        <v>20</v>
      </c>
      <c r="L7" s="24" t="s">
        <v>19</v>
      </c>
      <c r="M7" s="24" t="s">
        <v>20</v>
      </c>
      <c r="N7" s="25"/>
      <c r="O7" s="258" t="s">
        <v>11</v>
      </c>
      <c r="P7" s="258"/>
      <c r="Q7" s="258"/>
      <c r="R7" s="258"/>
      <c r="S7" s="258"/>
      <c r="T7" s="258"/>
      <c r="U7" s="258"/>
      <c r="V7" s="258"/>
      <c r="W7" s="258"/>
    </row>
    <row r="8" spans="1:29" ht="30" customHeight="1" thickBot="1" x14ac:dyDescent="0.25">
      <c r="B8" s="23"/>
      <c r="C8" s="21" t="s">
        <v>11</v>
      </c>
      <c r="D8" s="257" t="s">
        <v>11</v>
      </c>
      <c r="E8" s="257"/>
      <c r="F8" s="257"/>
      <c r="G8" s="257"/>
      <c r="H8" s="257"/>
      <c r="I8" s="22"/>
      <c r="J8" s="26" t="s">
        <v>13</v>
      </c>
      <c r="K8" s="26" t="s">
        <v>17</v>
      </c>
      <c r="L8" s="26" t="s">
        <v>2288</v>
      </c>
      <c r="M8" s="26" t="s">
        <v>2287</v>
      </c>
      <c r="N8" s="25"/>
      <c r="O8" s="22"/>
      <c r="P8" s="258" t="s">
        <v>11</v>
      </c>
      <c r="Q8" s="258"/>
      <c r="R8" s="258"/>
      <c r="S8" s="258"/>
      <c r="T8" s="258"/>
      <c r="U8" s="258"/>
      <c r="V8" s="258"/>
      <c r="W8" s="258"/>
    </row>
    <row r="9" spans="1:29" ht="25.5" customHeight="1" thickBot="1" x14ac:dyDescent="0.25">
      <c r="B9" s="23"/>
      <c r="C9" s="257" t="s">
        <v>11</v>
      </c>
      <c r="D9" s="257"/>
      <c r="E9" s="257"/>
      <c r="F9" s="257"/>
      <c r="G9" s="257"/>
      <c r="H9" s="257"/>
      <c r="I9" s="257"/>
      <c r="J9" s="257"/>
      <c r="K9" s="257"/>
      <c r="L9" s="257"/>
      <c r="M9" s="257"/>
      <c r="N9" s="257"/>
      <c r="O9" s="257"/>
      <c r="P9" s="257"/>
      <c r="Q9" s="257"/>
      <c r="R9" s="257"/>
      <c r="S9" s="257"/>
      <c r="T9" s="257"/>
      <c r="U9" s="257"/>
      <c r="V9" s="257"/>
      <c r="W9" s="258"/>
    </row>
    <row r="10" spans="1:29" ht="66.75" customHeight="1" thickTop="1" thickBot="1" x14ac:dyDescent="0.25">
      <c r="B10" s="27" t="s">
        <v>25</v>
      </c>
      <c r="C10" s="259" t="s">
        <v>11</v>
      </c>
      <c r="D10" s="259"/>
      <c r="E10" s="259"/>
      <c r="F10" s="259"/>
      <c r="G10" s="259"/>
      <c r="H10" s="259"/>
      <c r="I10" s="259"/>
      <c r="J10" s="259"/>
      <c r="K10" s="259"/>
      <c r="L10" s="259"/>
      <c r="M10" s="259"/>
      <c r="N10" s="259"/>
      <c r="O10" s="259"/>
      <c r="P10" s="259"/>
      <c r="Q10" s="259"/>
      <c r="R10" s="259"/>
      <c r="S10" s="259"/>
      <c r="T10" s="259"/>
      <c r="U10" s="259"/>
      <c r="V10" s="259"/>
      <c r="W10" s="260"/>
    </row>
    <row r="11" spans="1:29" ht="9" customHeight="1" thickTop="1" thickBot="1" x14ac:dyDescent="0.25"/>
    <row r="12" spans="1:29" ht="21.75" customHeight="1" thickTop="1" thickBot="1" x14ac:dyDescent="0.25">
      <c r="B12" s="11" t="s">
        <v>27</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61" t="s">
        <v>28</v>
      </c>
      <c r="C13" s="262"/>
      <c r="D13" s="262"/>
      <c r="E13" s="262"/>
      <c r="F13" s="262"/>
      <c r="G13" s="262"/>
      <c r="H13" s="262"/>
      <c r="I13" s="262"/>
      <c r="J13" s="28"/>
      <c r="K13" s="262" t="s">
        <v>29</v>
      </c>
      <c r="L13" s="262"/>
      <c r="M13" s="262"/>
      <c r="N13" s="262"/>
      <c r="O13" s="262"/>
      <c r="P13" s="262"/>
      <c r="Q13" s="262"/>
      <c r="R13" s="29"/>
      <c r="S13" s="262" t="s">
        <v>30</v>
      </c>
      <c r="T13" s="262"/>
      <c r="U13" s="262"/>
      <c r="V13" s="262"/>
      <c r="W13" s="263"/>
    </row>
    <row r="14" spans="1:29" ht="69" customHeight="1" x14ac:dyDescent="0.2">
      <c r="B14" s="20" t="s">
        <v>31</v>
      </c>
      <c r="C14" s="255" t="s">
        <v>11</v>
      </c>
      <c r="D14" s="255"/>
      <c r="E14" s="255"/>
      <c r="F14" s="255"/>
      <c r="G14" s="255"/>
      <c r="H14" s="255"/>
      <c r="I14" s="255"/>
      <c r="J14" s="30"/>
      <c r="K14" s="30" t="s">
        <v>32</v>
      </c>
      <c r="L14" s="255" t="s">
        <v>11</v>
      </c>
      <c r="M14" s="255"/>
      <c r="N14" s="255"/>
      <c r="O14" s="255"/>
      <c r="P14" s="255"/>
      <c r="Q14" s="255"/>
      <c r="R14" s="22"/>
      <c r="S14" s="30" t="s">
        <v>33</v>
      </c>
      <c r="T14" s="256" t="s">
        <v>2277</v>
      </c>
      <c r="U14" s="256"/>
      <c r="V14" s="256"/>
      <c r="W14" s="256"/>
    </row>
    <row r="15" spans="1:29" ht="86.25" customHeight="1" x14ac:dyDescent="0.2">
      <c r="B15" s="20" t="s">
        <v>35</v>
      </c>
      <c r="C15" s="255" t="s">
        <v>11</v>
      </c>
      <c r="D15" s="255"/>
      <c r="E15" s="255"/>
      <c r="F15" s="255"/>
      <c r="G15" s="255"/>
      <c r="H15" s="255"/>
      <c r="I15" s="255"/>
      <c r="J15" s="30"/>
      <c r="K15" s="30" t="s">
        <v>35</v>
      </c>
      <c r="L15" s="255" t="s">
        <v>11</v>
      </c>
      <c r="M15" s="255"/>
      <c r="N15" s="255"/>
      <c r="O15" s="255"/>
      <c r="P15" s="255"/>
      <c r="Q15" s="255"/>
      <c r="R15" s="22"/>
      <c r="S15" s="30" t="s">
        <v>36</v>
      </c>
      <c r="T15" s="256" t="s">
        <v>11</v>
      </c>
      <c r="U15" s="256"/>
      <c r="V15" s="256"/>
      <c r="W15" s="256"/>
    </row>
    <row r="16" spans="1:29" ht="25.5" customHeight="1" thickBot="1" x14ac:dyDescent="0.25">
      <c r="B16" s="31" t="s">
        <v>37</v>
      </c>
      <c r="C16" s="239" t="s">
        <v>11</v>
      </c>
      <c r="D16" s="239"/>
      <c r="E16" s="239"/>
      <c r="F16" s="239"/>
      <c r="G16" s="239"/>
      <c r="H16" s="239"/>
      <c r="I16" s="239"/>
      <c r="J16" s="239"/>
      <c r="K16" s="239"/>
      <c r="L16" s="239"/>
      <c r="M16" s="239"/>
      <c r="N16" s="239"/>
      <c r="O16" s="239"/>
      <c r="P16" s="239"/>
      <c r="Q16" s="239"/>
      <c r="R16" s="239"/>
      <c r="S16" s="239"/>
      <c r="T16" s="239"/>
      <c r="U16" s="239"/>
      <c r="V16" s="239"/>
      <c r="W16" s="240"/>
    </row>
    <row r="17" spans="2:27" ht="21.75" customHeight="1" thickTop="1" thickBot="1" x14ac:dyDescent="0.25">
      <c r="B17" s="11" t="s">
        <v>38</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41" t="s">
        <v>39</v>
      </c>
      <c r="C18" s="242"/>
      <c r="D18" s="242"/>
      <c r="E18" s="242"/>
      <c r="F18" s="242"/>
      <c r="G18" s="242"/>
      <c r="H18" s="242"/>
      <c r="I18" s="242"/>
      <c r="J18" s="242"/>
      <c r="K18" s="242"/>
      <c r="L18" s="242"/>
      <c r="M18" s="242"/>
      <c r="N18" s="242"/>
      <c r="O18" s="242"/>
      <c r="P18" s="242"/>
      <c r="Q18" s="242"/>
      <c r="R18" s="242"/>
      <c r="S18" s="242"/>
      <c r="T18" s="243"/>
      <c r="U18" s="229" t="s">
        <v>40</v>
      </c>
      <c r="V18" s="228"/>
      <c r="W18" s="230"/>
    </row>
    <row r="19" spans="2:27" ht="14.25" customHeight="1" x14ac:dyDescent="0.2">
      <c r="B19" s="244" t="s">
        <v>41</v>
      </c>
      <c r="C19" s="245"/>
      <c r="D19" s="245"/>
      <c r="E19" s="245"/>
      <c r="F19" s="245"/>
      <c r="G19" s="245"/>
      <c r="H19" s="245"/>
      <c r="I19" s="245"/>
      <c r="J19" s="245"/>
      <c r="K19" s="245"/>
      <c r="L19" s="245"/>
      <c r="M19" s="245" t="s">
        <v>42</v>
      </c>
      <c r="N19" s="245"/>
      <c r="O19" s="245" t="s">
        <v>43</v>
      </c>
      <c r="P19" s="245"/>
      <c r="Q19" s="245" t="s">
        <v>44</v>
      </c>
      <c r="R19" s="245"/>
      <c r="S19" s="245" t="s">
        <v>45</v>
      </c>
      <c r="T19" s="248" t="s">
        <v>46</v>
      </c>
      <c r="U19" s="250" t="s">
        <v>47</v>
      </c>
      <c r="V19" s="252" t="s">
        <v>48</v>
      </c>
      <c r="W19" s="253" t="s">
        <v>49</v>
      </c>
    </row>
    <row r="20" spans="2:27" ht="27" customHeight="1" thickBot="1" x14ac:dyDescent="0.25">
      <c r="B20" s="246"/>
      <c r="C20" s="247"/>
      <c r="D20" s="247"/>
      <c r="E20" s="247"/>
      <c r="F20" s="247"/>
      <c r="G20" s="247"/>
      <c r="H20" s="247"/>
      <c r="I20" s="247"/>
      <c r="J20" s="247"/>
      <c r="K20" s="247"/>
      <c r="L20" s="247"/>
      <c r="M20" s="247"/>
      <c r="N20" s="247"/>
      <c r="O20" s="247"/>
      <c r="P20" s="247"/>
      <c r="Q20" s="247"/>
      <c r="R20" s="247"/>
      <c r="S20" s="247"/>
      <c r="T20" s="249"/>
      <c r="U20" s="251"/>
      <c r="V20" s="247"/>
      <c r="W20" s="254"/>
      <c r="Z20" s="33" t="s">
        <v>11</v>
      </c>
      <c r="AA20" s="33" t="s">
        <v>50</v>
      </c>
    </row>
    <row r="21" spans="2:27" ht="56.25" customHeight="1" x14ac:dyDescent="0.2">
      <c r="B21" s="235" t="s">
        <v>2276</v>
      </c>
      <c r="C21" s="236"/>
      <c r="D21" s="236"/>
      <c r="E21" s="236"/>
      <c r="F21" s="236"/>
      <c r="G21" s="236"/>
      <c r="H21" s="236"/>
      <c r="I21" s="236"/>
      <c r="J21" s="236"/>
      <c r="K21" s="236"/>
      <c r="L21" s="236"/>
      <c r="M21" s="237" t="s">
        <v>2273</v>
      </c>
      <c r="N21" s="237"/>
      <c r="O21" s="237" t="s">
        <v>52</v>
      </c>
      <c r="P21" s="237"/>
      <c r="Q21" s="238" t="s">
        <v>53</v>
      </c>
      <c r="R21" s="238"/>
      <c r="S21" s="34" t="s">
        <v>260</v>
      </c>
      <c r="T21" s="34" t="s">
        <v>79</v>
      </c>
      <c r="U21" s="34" t="s">
        <v>79</v>
      </c>
      <c r="V21" s="34">
        <f>+IF(ISERR(U21/T21*100),"N/A",ROUND(U21/T21*100,2))</f>
        <v>100</v>
      </c>
      <c r="W21" s="35">
        <f>+IF(ISERR(U21/S21*100),"N/A",ROUND(U21/S21*100,2))</f>
        <v>30</v>
      </c>
    </row>
    <row r="22" spans="2:27" ht="56.25" customHeight="1" x14ac:dyDescent="0.2">
      <c r="B22" s="235" t="s">
        <v>2275</v>
      </c>
      <c r="C22" s="236"/>
      <c r="D22" s="236"/>
      <c r="E22" s="236"/>
      <c r="F22" s="236"/>
      <c r="G22" s="236"/>
      <c r="H22" s="236"/>
      <c r="I22" s="236"/>
      <c r="J22" s="236"/>
      <c r="K22" s="236"/>
      <c r="L22" s="236"/>
      <c r="M22" s="237" t="s">
        <v>2273</v>
      </c>
      <c r="N22" s="237"/>
      <c r="O22" s="237" t="s">
        <v>52</v>
      </c>
      <c r="P22" s="237"/>
      <c r="Q22" s="238" t="s">
        <v>53</v>
      </c>
      <c r="R22" s="238"/>
      <c r="S22" s="34" t="s">
        <v>779</v>
      </c>
      <c r="T22" s="34" t="s">
        <v>260</v>
      </c>
      <c r="U22" s="34" t="s">
        <v>260</v>
      </c>
      <c r="V22" s="34">
        <f>+IF(ISERR(U22/T22*100),"N/A",ROUND(U22/T22*100,2))</f>
        <v>100</v>
      </c>
      <c r="W22" s="35">
        <f>+IF(ISERR(U22/S22*100),"N/A",ROUND(U22/S22*100,2))</f>
        <v>33.33</v>
      </c>
    </row>
    <row r="23" spans="2:27" ht="56.25" customHeight="1" thickBot="1" x14ac:dyDescent="0.25">
      <c r="B23" s="235" t="s">
        <v>2274</v>
      </c>
      <c r="C23" s="236"/>
      <c r="D23" s="236"/>
      <c r="E23" s="236"/>
      <c r="F23" s="236"/>
      <c r="G23" s="236"/>
      <c r="H23" s="236"/>
      <c r="I23" s="236"/>
      <c r="J23" s="236"/>
      <c r="K23" s="236"/>
      <c r="L23" s="236"/>
      <c r="M23" s="237" t="s">
        <v>2273</v>
      </c>
      <c r="N23" s="237"/>
      <c r="O23" s="237" t="s">
        <v>2286</v>
      </c>
      <c r="P23" s="237"/>
      <c r="Q23" s="238" t="s">
        <v>69</v>
      </c>
      <c r="R23" s="238"/>
      <c r="S23" s="34" t="s">
        <v>269</v>
      </c>
      <c r="T23" s="34" t="s">
        <v>269</v>
      </c>
      <c r="U23" s="34" t="s">
        <v>269</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2" t="s">
        <v>2346</v>
      </c>
      <c r="C25" s="223"/>
      <c r="D25" s="223"/>
      <c r="E25" s="223"/>
      <c r="F25" s="223"/>
      <c r="G25" s="223"/>
      <c r="H25" s="223"/>
      <c r="I25" s="223"/>
      <c r="J25" s="223"/>
      <c r="K25" s="223"/>
      <c r="L25" s="223"/>
      <c r="M25" s="223"/>
      <c r="N25" s="223"/>
      <c r="O25" s="223"/>
      <c r="P25" s="223"/>
      <c r="Q25" s="224"/>
      <c r="R25" s="37" t="s">
        <v>45</v>
      </c>
      <c r="S25" s="228" t="s">
        <v>46</v>
      </c>
      <c r="T25" s="228"/>
      <c r="U25" s="38" t="s">
        <v>65</v>
      </c>
      <c r="V25" s="229" t="s">
        <v>66</v>
      </c>
      <c r="W25" s="230"/>
    </row>
    <row r="26" spans="2:27" ht="30.75" customHeight="1" thickBot="1" x14ac:dyDescent="0.25">
      <c r="B26" s="225"/>
      <c r="C26" s="226"/>
      <c r="D26" s="226"/>
      <c r="E26" s="226"/>
      <c r="F26" s="226"/>
      <c r="G26" s="226"/>
      <c r="H26" s="226"/>
      <c r="I26" s="226"/>
      <c r="J26" s="226"/>
      <c r="K26" s="226"/>
      <c r="L26" s="226"/>
      <c r="M26" s="226"/>
      <c r="N26" s="226"/>
      <c r="O26" s="226"/>
      <c r="P26" s="226"/>
      <c r="Q26" s="227"/>
      <c r="R26" s="39" t="s">
        <v>67</v>
      </c>
      <c r="S26" s="39" t="s">
        <v>67</v>
      </c>
      <c r="T26" s="39" t="s">
        <v>52</v>
      </c>
      <c r="U26" s="39" t="s">
        <v>67</v>
      </c>
      <c r="V26" s="39" t="s">
        <v>68</v>
      </c>
      <c r="W26" s="32" t="s">
        <v>69</v>
      </c>
      <c r="Y26" s="36"/>
    </row>
    <row r="27" spans="2:27" ht="23.25" customHeight="1" thickBot="1" x14ac:dyDescent="0.25">
      <c r="B27" s="231" t="s">
        <v>70</v>
      </c>
      <c r="C27" s="232"/>
      <c r="D27" s="232"/>
      <c r="E27" s="40" t="s">
        <v>2271</v>
      </c>
      <c r="F27" s="40"/>
      <c r="G27" s="40"/>
      <c r="H27" s="41"/>
      <c r="I27" s="41"/>
      <c r="J27" s="41"/>
      <c r="K27" s="41"/>
      <c r="L27" s="41"/>
      <c r="M27" s="41"/>
      <c r="N27" s="41"/>
      <c r="O27" s="41"/>
      <c r="P27" s="42"/>
      <c r="Q27" s="42"/>
      <c r="R27" s="43" t="s">
        <v>211</v>
      </c>
      <c r="S27" s="44" t="s">
        <v>11</v>
      </c>
      <c r="T27" s="42"/>
      <c r="U27" s="44" t="s">
        <v>140</v>
      </c>
      <c r="V27" s="42"/>
      <c r="W27" s="45">
        <f>+IF(ISERR(U27/R27*100),"N/A",ROUND(U27/R27*100,2))</f>
        <v>0</v>
      </c>
    </row>
    <row r="28" spans="2:27" ht="26.25" customHeight="1" thickBot="1" x14ac:dyDescent="0.25">
      <c r="B28" s="233" t="s">
        <v>74</v>
      </c>
      <c r="C28" s="234"/>
      <c r="D28" s="234"/>
      <c r="E28" s="46" t="s">
        <v>2271</v>
      </c>
      <c r="F28" s="46"/>
      <c r="G28" s="46"/>
      <c r="H28" s="47"/>
      <c r="I28" s="47"/>
      <c r="J28" s="47"/>
      <c r="K28" s="47"/>
      <c r="L28" s="47"/>
      <c r="M28" s="47"/>
      <c r="N28" s="47"/>
      <c r="O28" s="47"/>
      <c r="P28" s="48"/>
      <c r="Q28" s="48"/>
      <c r="R28" s="49" t="s">
        <v>211</v>
      </c>
      <c r="S28" s="50" t="s">
        <v>210</v>
      </c>
      <c r="T28" s="51">
        <f>+IF(ISERR(S28/R28*100),"N/A",ROUND(S28/R28*100,2))</f>
        <v>100</v>
      </c>
      <c r="U28" s="50" t="s">
        <v>140</v>
      </c>
      <c r="V28" s="51">
        <f>+IF(ISERR(U28/S28*100),"N/A",ROUND(U28/S28*100,2))</f>
        <v>0</v>
      </c>
      <c r="W28" s="52">
        <f>+IF(ISERR(U28/R28*100),"N/A",ROUND(U28/R28*100,2))</f>
        <v>0</v>
      </c>
    </row>
    <row r="29" spans="2:27" ht="22.5" customHeight="1" thickTop="1" thickBot="1" x14ac:dyDescent="0.25">
      <c r="B29" s="11" t="s">
        <v>80</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13" t="s">
        <v>2268</v>
      </c>
      <c r="C30" s="214"/>
      <c r="D30" s="214"/>
      <c r="E30" s="214"/>
      <c r="F30" s="214"/>
      <c r="G30" s="214"/>
      <c r="H30" s="214"/>
      <c r="I30" s="214"/>
      <c r="J30" s="214"/>
      <c r="K30" s="214"/>
      <c r="L30" s="214"/>
      <c r="M30" s="214"/>
      <c r="N30" s="214"/>
      <c r="O30" s="214"/>
      <c r="P30" s="214"/>
      <c r="Q30" s="214"/>
      <c r="R30" s="214"/>
      <c r="S30" s="214"/>
      <c r="T30" s="214"/>
      <c r="U30" s="214"/>
      <c r="V30" s="214"/>
      <c r="W30" s="215"/>
    </row>
    <row r="31" spans="2:27" ht="15" customHeight="1" thickBot="1" x14ac:dyDescent="0.25">
      <c r="B31" s="216"/>
      <c r="C31" s="217"/>
      <c r="D31" s="217"/>
      <c r="E31" s="217"/>
      <c r="F31" s="217"/>
      <c r="G31" s="217"/>
      <c r="H31" s="217"/>
      <c r="I31" s="217"/>
      <c r="J31" s="217"/>
      <c r="K31" s="217"/>
      <c r="L31" s="217"/>
      <c r="M31" s="217"/>
      <c r="N31" s="217"/>
      <c r="O31" s="217"/>
      <c r="P31" s="217"/>
      <c r="Q31" s="217"/>
      <c r="R31" s="217"/>
      <c r="S31" s="217"/>
      <c r="T31" s="217"/>
      <c r="U31" s="217"/>
      <c r="V31" s="217"/>
      <c r="W31" s="218"/>
    </row>
    <row r="32" spans="2:27" ht="37.5" customHeight="1" thickTop="1" x14ac:dyDescent="0.2">
      <c r="B32" s="213" t="s">
        <v>2267</v>
      </c>
      <c r="C32" s="214"/>
      <c r="D32" s="214"/>
      <c r="E32" s="214"/>
      <c r="F32" s="214"/>
      <c r="G32" s="214"/>
      <c r="H32" s="214"/>
      <c r="I32" s="214"/>
      <c r="J32" s="214"/>
      <c r="K32" s="214"/>
      <c r="L32" s="214"/>
      <c r="M32" s="214"/>
      <c r="N32" s="214"/>
      <c r="O32" s="214"/>
      <c r="P32" s="214"/>
      <c r="Q32" s="214"/>
      <c r="R32" s="214"/>
      <c r="S32" s="214"/>
      <c r="T32" s="214"/>
      <c r="U32" s="214"/>
      <c r="V32" s="214"/>
      <c r="W32" s="215"/>
    </row>
    <row r="33" spans="2:23" ht="15" customHeight="1" thickBot="1" x14ac:dyDescent="0.25">
      <c r="B33" s="216"/>
      <c r="C33" s="217"/>
      <c r="D33" s="217"/>
      <c r="E33" s="217"/>
      <c r="F33" s="217"/>
      <c r="G33" s="217"/>
      <c r="H33" s="217"/>
      <c r="I33" s="217"/>
      <c r="J33" s="217"/>
      <c r="K33" s="217"/>
      <c r="L33" s="217"/>
      <c r="M33" s="217"/>
      <c r="N33" s="217"/>
      <c r="O33" s="217"/>
      <c r="P33" s="217"/>
      <c r="Q33" s="217"/>
      <c r="R33" s="217"/>
      <c r="S33" s="217"/>
      <c r="T33" s="217"/>
      <c r="U33" s="217"/>
      <c r="V33" s="217"/>
      <c r="W33" s="218"/>
    </row>
    <row r="34" spans="2:23" ht="37.5" customHeight="1" thickTop="1" x14ac:dyDescent="0.2">
      <c r="B34" s="213" t="s">
        <v>2266</v>
      </c>
      <c r="C34" s="214"/>
      <c r="D34" s="214"/>
      <c r="E34" s="214"/>
      <c r="F34" s="214"/>
      <c r="G34" s="214"/>
      <c r="H34" s="214"/>
      <c r="I34" s="214"/>
      <c r="J34" s="214"/>
      <c r="K34" s="214"/>
      <c r="L34" s="214"/>
      <c r="M34" s="214"/>
      <c r="N34" s="214"/>
      <c r="O34" s="214"/>
      <c r="P34" s="214"/>
      <c r="Q34" s="214"/>
      <c r="R34" s="214"/>
      <c r="S34" s="214"/>
      <c r="T34" s="214"/>
      <c r="U34" s="214"/>
      <c r="V34" s="214"/>
      <c r="W34" s="215"/>
    </row>
    <row r="35" spans="2:23" ht="13.5" thickBot="1" x14ac:dyDescent="0.25">
      <c r="B35" s="219"/>
      <c r="C35" s="220"/>
      <c r="D35" s="220"/>
      <c r="E35" s="220"/>
      <c r="F35" s="220"/>
      <c r="G35" s="220"/>
      <c r="H35" s="220"/>
      <c r="I35" s="220"/>
      <c r="J35" s="220"/>
      <c r="K35" s="220"/>
      <c r="L35" s="220"/>
      <c r="M35" s="220"/>
      <c r="N35" s="220"/>
      <c r="O35" s="220"/>
      <c r="P35" s="220"/>
      <c r="Q35" s="220"/>
      <c r="R35" s="220"/>
      <c r="S35" s="220"/>
      <c r="T35" s="220"/>
      <c r="U35" s="220"/>
      <c r="V35" s="220"/>
      <c r="W35" s="221"/>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108</vt:i4>
      </vt:variant>
      <vt:variant>
        <vt:lpstr>Rangos con nombre</vt:lpstr>
      </vt:variant>
      <vt:variant>
        <vt:i4>214</vt:i4>
      </vt:variant>
    </vt:vector>
  </HeadingPairs>
  <TitlesOfParts>
    <vt:vector size="322" baseType="lpstr">
      <vt:lpstr>Físico</vt:lpstr>
      <vt:lpstr>Financiero</vt:lpstr>
      <vt:lpstr>1 R001</vt:lpstr>
      <vt:lpstr>4 E015</vt:lpstr>
      <vt:lpstr>4 P006</vt:lpstr>
      <vt:lpstr>4 P021</vt:lpstr>
      <vt:lpstr>4 P022</vt:lpstr>
      <vt:lpstr>4 P023</vt:lpstr>
      <vt:lpstr>4 P024</vt:lpstr>
      <vt:lpstr>5 E002</vt:lpstr>
      <vt:lpstr>5 M001</vt:lpstr>
      <vt:lpstr>5 P005</vt:lpstr>
      <vt:lpstr>6 M001</vt:lpstr>
      <vt:lpstr>7 A900</vt:lpstr>
      <vt:lpstr>8 P001</vt:lpstr>
      <vt:lpstr>8 S266</vt:lpstr>
      <vt:lpstr>9 P001</vt:lpstr>
      <vt:lpstr>10 M001</vt:lpstr>
      <vt:lpstr>10 S020</vt:lpstr>
      <vt:lpstr>11 E010</vt:lpstr>
      <vt:lpstr>11 E032</vt:lpstr>
      <vt:lpstr>11 S243</vt:lpstr>
      <vt:lpstr>11 S244</vt:lpstr>
      <vt:lpstr>11 S247</vt:lpstr>
      <vt:lpstr>11 S267</vt:lpstr>
      <vt:lpstr>11 S271</vt:lpstr>
      <vt:lpstr>12 E010</vt:lpstr>
      <vt:lpstr>12 E022</vt:lpstr>
      <vt:lpstr>12 E023</vt:lpstr>
      <vt:lpstr>12 E025</vt:lpstr>
      <vt:lpstr>12 E036</vt:lpstr>
      <vt:lpstr>12 M001</vt:lpstr>
      <vt:lpstr>12 O001</vt:lpstr>
      <vt:lpstr>12 P012</vt:lpstr>
      <vt:lpstr>12 P016</vt:lpstr>
      <vt:lpstr>12 P018</vt:lpstr>
      <vt:lpstr>12 P020</vt:lpstr>
      <vt:lpstr>12 S174</vt:lpstr>
      <vt:lpstr>12 S272</vt:lpstr>
      <vt:lpstr>12 U008</vt:lpstr>
      <vt:lpstr>13 A006</vt:lpstr>
      <vt:lpstr>14 E002</vt:lpstr>
      <vt:lpstr>14 E003</vt:lpstr>
      <vt:lpstr>14 S043</vt:lpstr>
      <vt:lpstr>15 M001</vt:lpstr>
      <vt:lpstr>15 S177</vt:lpstr>
      <vt:lpstr>15 S273</vt:lpstr>
      <vt:lpstr>15 S274</vt:lpstr>
      <vt:lpstr>16 P002</vt:lpstr>
      <vt:lpstr>16 S046</vt:lpstr>
      <vt:lpstr>16 S071</vt:lpstr>
      <vt:lpstr>16 S219</vt:lpstr>
      <vt:lpstr>17 E002</vt:lpstr>
      <vt:lpstr>17 E003</vt:lpstr>
      <vt:lpstr>17 E009</vt:lpstr>
      <vt:lpstr>17 E010</vt:lpstr>
      <vt:lpstr>17 E011</vt:lpstr>
      <vt:lpstr>17 E013</vt:lpstr>
      <vt:lpstr>17 M001</vt:lpstr>
      <vt:lpstr>18 E568</vt:lpstr>
      <vt:lpstr>18 G003</vt:lpstr>
      <vt:lpstr>18 M001</vt:lpstr>
      <vt:lpstr>18 P002</vt:lpstr>
      <vt:lpstr>18 P008</vt:lpstr>
      <vt:lpstr>19 J014</vt:lpstr>
      <vt:lpstr>20 E016</vt:lpstr>
      <vt:lpstr>20 S017</vt:lpstr>
      <vt:lpstr>20 S070</vt:lpstr>
      <vt:lpstr>20 S155</vt:lpstr>
      <vt:lpstr>20 S174</vt:lpstr>
      <vt:lpstr>20 S176</vt:lpstr>
      <vt:lpstr>21 P001</vt:lpstr>
      <vt:lpstr>22 R003</vt:lpstr>
      <vt:lpstr>22 R008</vt:lpstr>
      <vt:lpstr>22 R009</vt:lpstr>
      <vt:lpstr>35 E013</vt:lpstr>
      <vt:lpstr>35 M001</vt:lpstr>
      <vt:lpstr>38 F002</vt:lpstr>
      <vt:lpstr>40 P002</vt:lpstr>
      <vt:lpstr>43 M001</vt:lpstr>
      <vt:lpstr>45 G001</vt:lpstr>
      <vt:lpstr>45 G002</vt:lpstr>
      <vt:lpstr>47 E033</vt:lpstr>
      <vt:lpstr>47 M001</vt:lpstr>
      <vt:lpstr>47 O001</vt:lpstr>
      <vt:lpstr>47 P010</vt:lpstr>
      <vt:lpstr>47 S010</vt:lpstr>
      <vt:lpstr>47 S249</vt:lpstr>
      <vt:lpstr>47 U011</vt:lpstr>
      <vt:lpstr>48 E011</vt:lpstr>
      <vt:lpstr>48 S243</vt:lpstr>
      <vt:lpstr>50 E001</vt:lpstr>
      <vt:lpstr>50 E007</vt:lpstr>
      <vt:lpstr>50 E011</vt:lpstr>
      <vt:lpstr>51 E036</vt:lpstr>
      <vt:lpstr>51 E044</vt:lpstr>
      <vt:lpstr>52 M001</vt:lpstr>
      <vt:lpstr>53 E555</vt:lpstr>
      <vt:lpstr>53 E561</vt:lpstr>
      <vt:lpstr>53 E563</vt:lpstr>
      <vt:lpstr>53 E567</vt:lpstr>
      <vt:lpstr>53 E570</vt:lpstr>
      <vt:lpstr>53 F571</vt:lpstr>
      <vt:lpstr>53 M001</vt:lpstr>
      <vt:lpstr>53 O001</vt:lpstr>
      <vt:lpstr>53 P552</vt:lpstr>
      <vt:lpstr>53 R582</vt:lpstr>
      <vt:lpstr>53 R585</vt:lpstr>
      <vt:lpstr>'1 R001'!Área_de_impresión</vt:lpstr>
      <vt:lpstr>'10 M001'!Área_de_impresión</vt:lpstr>
      <vt:lpstr>'10 S020'!Área_de_impresión</vt:lpstr>
      <vt:lpstr>'11 E010'!Área_de_impresión</vt:lpstr>
      <vt:lpstr>'11 E032'!Área_de_impresión</vt:lpstr>
      <vt:lpstr>'11 S243'!Área_de_impresión</vt:lpstr>
      <vt:lpstr>'11 S244'!Área_de_impresión</vt:lpstr>
      <vt:lpstr>'11 S247'!Área_de_impresión</vt:lpstr>
      <vt:lpstr>'11 S267'!Área_de_impresión</vt:lpstr>
      <vt:lpstr>'11 S271'!Área_de_impresión</vt:lpstr>
      <vt:lpstr>'12 E010'!Área_de_impresión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P016'!Área_de_impresión</vt:lpstr>
      <vt:lpstr>'12 P018'!Área_de_impresión</vt:lpstr>
      <vt:lpstr>'12 P020'!Área_de_impresión</vt:lpstr>
      <vt:lpstr>'12 S174'!Área_de_impresión</vt:lpstr>
      <vt:lpstr>'12 S272'!Área_de_impresión</vt:lpstr>
      <vt:lpstr>'12 U008'!Área_de_impresión</vt:lpstr>
      <vt:lpstr>'13 A006'!Área_de_impresión</vt:lpstr>
      <vt:lpstr>'14 E002'!Área_de_impresión</vt:lpstr>
      <vt:lpstr>'14 E003'!Área_de_impresión</vt:lpstr>
      <vt:lpstr>'14 S043'!Área_de_impresión</vt:lpstr>
      <vt:lpstr>'15 M001'!Área_de_impresión</vt:lpstr>
      <vt:lpstr>'15 S177'!Área_de_impresión</vt:lpstr>
      <vt:lpstr>'15 S273'!Área_de_impresión</vt:lpstr>
      <vt:lpstr>'15 S274'!Área_de_impresión</vt:lpstr>
      <vt:lpstr>'16 P002'!Área_de_impresión</vt:lpstr>
      <vt:lpstr>'16 S046'!Área_de_impresión</vt:lpstr>
      <vt:lpstr>'16 S071'!Área_de_impresión</vt:lpstr>
      <vt:lpstr>'16 S219'!Área_de_impresión</vt:lpstr>
      <vt:lpstr>'17 E002'!Área_de_impresión</vt:lpstr>
      <vt:lpstr>'17 E003'!Área_de_impresión</vt:lpstr>
      <vt:lpstr>'17 E009'!Área_de_impresión</vt:lpstr>
      <vt:lpstr>'17 E010'!Área_de_impresión</vt:lpstr>
      <vt:lpstr>'17 E011'!Área_de_impresión</vt:lpstr>
      <vt:lpstr>'17 E013'!Área_de_impresión</vt:lpstr>
      <vt:lpstr>'17 M001'!Área_de_impresión</vt:lpstr>
      <vt:lpstr>'18 E568'!Área_de_impresión</vt:lpstr>
      <vt:lpstr>'18 G003'!Área_de_impresión</vt:lpstr>
      <vt:lpstr>'18 M001'!Área_de_impresión</vt:lpstr>
      <vt:lpstr>'18 P002'!Área_de_impresión</vt:lpstr>
      <vt:lpstr>'18 P008'!Área_de_impresión</vt:lpstr>
      <vt:lpstr>'19 J014'!Área_de_impresión</vt:lpstr>
      <vt:lpstr>'20 E016'!Área_de_impresión</vt:lpstr>
      <vt:lpstr>'20 S017'!Área_de_impresión</vt:lpstr>
      <vt:lpstr>'20 S070'!Área_de_impresión</vt:lpstr>
      <vt:lpstr>'20 S155'!Área_de_impresión</vt:lpstr>
      <vt:lpstr>'20 S174'!Área_de_impresión</vt:lpstr>
      <vt:lpstr>'20 S176'!Área_de_impresión</vt:lpstr>
      <vt:lpstr>'21 P001'!Área_de_impresión</vt:lpstr>
      <vt:lpstr>'22 R003'!Área_de_impresión</vt:lpstr>
      <vt:lpstr>'22 R008'!Área_de_impresión</vt:lpstr>
      <vt:lpstr>'22 R009'!Área_de_impresión</vt:lpstr>
      <vt:lpstr>'35 E013'!Área_de_impresión</vt:lpstr>
      <vt:lpstr>'35 M001'!Área_de_impresión</vt:lpstr>
      <vt:lpstr>'38 F002'!Área_de_impresión</vt:lpstr>
      <vt:lpstr>'4 E015'!Área_de_impresión</vt:lpstr>
      <vt:lpstr>'4 P006'!Área_de_impresión</vt:lpstr>
      <vt:lpstr>'4 P021'!Área_de_impresión</vt:lpstr>
      <vt:lpstr>'4 P022'!Área_de_impresión</vt:lpstr>
      <vt:lpstr>'4 P023'!Área_de_impresión</vt:lpstr>
      <vt:lpstr>'4 P024'!Área_de_impresión</vt:lpstr>
      <vt:lpstr>'40 P002'!Área_de_impresión</vt:lpstr>
      <vt:lpstr>'43 M001'!Área_de_impresión</vt:lpstr>
      <vt:lpstr>'45 G001'!Área_de_impresión</vt:lpstr>
      <vt:lpstr>'45 G002'!Área_de_impresión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'47 U011'!Área_de_impresión</vt:lpstr>
      <vt:lpstr>'48 E011'!Área_de_impresión</vt:lpstr>
      <vt:lpstr>'48 S243'!Área_de_impresión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E044'!Área_de_impresión</vt:lpstr>
      <vt:lpstr>'52 M001'!Área_de_impresión</vt:lpstr>
      <vt:lpstr>'53 E555'!Área_de_impresión</vt:lpstr>
      <vt:lpstr>'53 E561'!Área_de_impresión</vt:lpstr>
      <vt:lpstr>'53 E563'!Área_de_impresión</vt:lpstr>
      <vt:lpstr>'53 E567'!Área_de_impresión</vt:lpstr>
      <vt:lpstr>'53 E570'!Área_de_impresión</vt:lpstr>
      <vt:lpstr>'53 F571'!Área_de_impresión</vt:lpstr>
      <vt:lpstr>'53 M001'!Área_de_impresión</vt:lpstr>
      <vt:lpstr>'53 O001'!Área_de_impresión</vt:lpstr>
      <vt:lpstr>'53 P552'!Área_de_impresión</vt:lpstr>
      <vt:lpstr>'53 R582'!Área_de_impresión</vt:lpstr>
      <vt:lpstr>'53 R585'!Área_de_impresión</vt:lpstr>
      <vt:lpstr>'6 M001'!Área_de_impresión</vt:lpstr>
      <vt:lpstr>'7 A900'!Área_de_impresión</vt:lpstr>
      <vt:lpstr>'8 P001'!Área_de_impresión</vt:lpstr>
      <vt:lpstr>'8 S266'!Área_de_impresión</vt:lpstr>
      <vt:lpstr>'9 P001'!Área_de_impresión</vt:lpstr>
      <vt:lpstr>Financiero!Área_de_impresión</vt:lpstr>
      <vt:lpstr>Físico!Área_de_impresión</vt:lpstr>
      <vt:lpstr>'1 R001'!Títulos_a_imprimir</vt:lpstr>
      <vt:lpstr>'10 M001'!Títulos_a_imprimir</vt:lpstr>
      <vt:lpstr>'10 S020'!Títulos_a_imprimir</vt:lpstr>
      <vt:lpstr>'11 E010'!Títulos_a_imprimir</vt:lpstr>
      <vt:lpstr>'11 E032'!Títulos_a_imprimir</vt:lpstr>
      <vt:lpstr>'11 S243'!Títulos_a_imprimir</vt:lpstr>
      <vt:lpstr>'11 S244'!Títulos_a_imprimir</vt:lpstr>
      <vt:lpstr>'11 S247'!Títulos_a_imprimir</vt:lpstr>
      <vt:lpstr>'11 S267'!Títulos_a_imprimir</vt:lpstr>
      <vt:lpstr>'11 S271'!Títulos_a_imprimir</vt:lpstr>
      <vt:lpstr>'12 E010'!Títulos_a_imprimir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P016'!Títulos_a_imprimir</vt:lpstr>
      <vt:lpstr>'12 P018'!Títulos_a_imprimir</vt:lpstr>
      <vt:lpstr>'12 P020'!Títulos_a_imprimir</vt:lpstr>
      <vt:lpstr>'12 S174'!Títulos_a_imprimir</vt:lpstr>
      <vt:lpstr>'12 S272'!Títulos_a_imprimir</vt:lpstr>
      <vt:lpstr>'12 U008'!Títulos_a_imprimir</vt:lpstr>
      <vt:lpstr>'13 A006'!Títulos_a_imprimir</vt:lpstr>
      <vt:lpstr>'14 E002'!Títulos_a_imprimir</vt:lpstr>
      <vt:lpstr>'14 E003'!Títulos_a_imprimir</vt:lpstr>
      <vt:lpstr>'14 S043'!Títulos_a_imprimir</vt:lpstr>
      <vt:lpstr>'15 M001'!Títulos_a_imprimir</vt:lpstr>
      <vt:lpstr>'15 S177'!Títulos_a_imprimir</vt:lpstr>
      <vt:lpstr>'15 S273'!Títulos_a_imprimir</vt:lpstr>
      <vt:lpstr>'15 S274'!Títulos_a_imprimir</vt:lpstr>
      <vt:lpstr>'16 P002'!Títulos_a_imprimir</vt:lpstr>
      <vt:lpstr>'16 S046'!Títulos_a_imprimir</vt:lpstr>
      <vt:lpstr>'16 S071'!Títulos_a_imprimir</vt:lpstr>
      <vt:lpstr>'16 S219'!Títulos_a_imprimir</vt:lpstr>
      <vt:lpstr>'17 E002'!Títulos_a_imprimir</vt:lpstr>
      <vt:lpstr>'17 E003'!Títulos_a_imprimir</vt:lpstr>
      <vt:lpstr>'17 E009'!Títulos_a_imprimir</vt:lpstr>
      <vt:lpstr>'17 E010'!Títulos_a_imprimir</vt:lpstr>
      <vt:lpstr>'17 E011'!Títulos_a_imprimir</vt:lpstr>
      <vt:lpstr>'17 E013'!Títulos_a_imprimir</vt:lpstr>
      <vt:lpstr>'17 M001'!Títulos_a_imprimir</vt:lpstr>
      <vt:lpstr>'18 E568'!Títulos_a_imprimir</vt:lpstr>
      <vt:lpstr>'18 G003'!Títulos_a_imprimir</vt:lpstr>
      <vt:lpstr>'18 M001'!Títulos_a_imprimir</vt:lpstr>
      <vt:lpstr>'18 P002'!Títulos_a_imprimir</vt:lpstr>
      <vt:lpstr>'18 P008'!Títulos_a_imprimir</vt:lpstr>
      <vt:lpstr>'19 J014'!Títulos_a_imprimir</vt:lpstr>
      <vt:lpstr>'20 E016'!Títulos_a_imprimir</vt:lpstr>
      <vt:lpstr>'20 S017'!Títulos_a_imprimir</vt:lpstr>
      <vt:lpstr>'20 S070'!Títulos_a_imprimir</vt:lpstr>
      <vt:lpstr>'20 S155'!Títulos_a_imprimir</vt:lpstr>
      <vt:lpstr>'20 S174'!Títulos_a_imprimir</vt:lpstr>
      <vt:lpstr>'20 S176'!Títulos_a_imprimir</vt:lpstr>
      <vt:lpstr>'21 P001'!Títulos_a_imprimir</vt:lpstr>
      <vt:lpstr>'22 R003'!Títulos_a_imprimir</vt:lpstr>
      <vt:lpstr>'22 R008'!Títulos_a_imprimir</vt:lpstr>
      <vt:lpstr>'22 R009'!Títulos_a_imprimir</vt:lpstr>
      <vt:lpstr>'35 E013'!Títulos_a_imprimir</vt:lpstr>
      <vt:lpstr>'35 M001'!Títulos_a_imprimir</vt:lpstr>
      <vt:lpstr>'38 F002'!Títulos_a_imprimir</vt:lpstr>
      <vt:lpstr>'4 E015'!Títulos_a_imprimir</vt:lpstr>
      <vt:lpstr>'4 P006'!Títulos_a_imprimir</vt:lpstr>
      <vt:lpstr>'4 P021'!Títulos_a_imprimir</vt:lpstr>
      <vt:lpstr>'4 P022'!Títulos_a_imprimir</vt:lpstr>
      <vt:lpstr>'4 P023'!Títulos_a_imprimir</vt:lpstr>
      <vt:lpstr>'4 P024'!Títulos_a_imprimir</vt:lpstr>
      <vt:lpstr>'40 P002'!Títulos_a_imprimir</vt:lpstr>
      <vt:lpstr>'43 M001'!Títulos_a_imprimir</vt:lpstr>
      <vt:lpstr>'45 G001'!Títulos_a_imprimir</vt:lpstr>
      <vt:lpstr>'45 G002'!Títulos_a_imprimir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'47 U011'!Títulos_a_imprimir</vt:lpstr>
      <vt:lpstr>'48 E011'!Títulos_a_imprimir</vt:lpstr>
      <vt:lpstr>'48 S243'!Títulos_a_imprimir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E044'!Títulos_a_imprimir</vt:lpstr>
      <vt:lpstr>'52 M001'!Títulos_a_imprimir</vt:lpstr>
      <vt:lpstr>'53 E555'!Títulos_a_imprimir</vt:lpstr>
      <vt:lpstr>'53 E561'!Títulos_a_imprimir</vt:lpstr>
      <vt:lpstr>'53 E563'!Títulos_a_imprimir</vt:lpstr>
      <vt:lpstr>'53 E567'!Títulos_a_imprimir</vt:lpstr>
      <vt:lpstr>'53 E570'!Títulos_a_imprimir</vt:lpstr>
      <vt:lpstr>'53 F571'!Títulos_a_imprimir</vt:lpstr>
      <vt:lpstr>'53 M001'!Títulos_a_imprimir</vt:lpstr>
      <vt:lpstr>'53 O001'!Títulos_a_imprimir</vt:lpstr>
      <vt:lpstr>'53 P552'!Títulos_a_imprimir</vt:lpstr>
      <vt:lpstr>'53 R582'!Títulos_a_imprimir</vt:lpstr>
      <vt:lpstr>'53 R585'!Títulos_a_imprimir</vt:lpstr>
      <vt:lpstr>'6 M001'!Títulos_a_imprimir</vt:lpstr>
      <vt:lpstr>'7 A900'!Títulos_a_imprimir</vt:lpstr>
      <vt:lpstr>'8 P001'!Títulos_a_imprimir</vt:lpstr>
      <vt:lpstr>'8 S266'!Títulos_a_imprimir</vt:lpstr>
      <vt:lpstr>'9 P001'!Títulos_a_imprimir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Unidad de Política y Control Presupuestario</cp:lastModifiedBy>
  <cp:lastPrinted>2018-01-27T20:05:42Z</cp:lastPrinted>
  <dcterms:created xsi:type="dcterms:W3CDTF">2009-04-01T20:46:43Z</dcterms:created>
  <dcterms:modified xsi:type="dcterms:W3CDTF">2018-01-27T20:07:09Z</dcterms:modified>
</cp:coreProperties>
</file>