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ctual\Mis documentos\Laboral\2017\Trimestrales\3. Tercer Trimestre\Anexos finales\Colocados en SharePoint UPEHP\"/>
    </mc:Choice>
  </mc:AlternateContent>
  <bookViews>
    <workbookView xWindow="0" yWindow="0" windowWidth="25200" windowHeight="10575"/>
  </bookViews>
  <sheets>
    <sheet name="Princi_Prog_3T_2017" sheetId="1" r:id="rId1"/>
  </sheets>
  <definedNames>
    <definedName name="_xlnm._FilterDatabase" localSheetId="0" hidden="1">Princi_Prog_3T_2017!$C$10:$K$250</definedName>
    <definedName name="_xlnm.Print_Area" localSheetId="0">Princi_Prog_3T_2017!$A$1:$K$251</definedName>
    <definedName name="_xlnm.Print_Titles" localSheetId="0">Princi_Prog_3T_2017!$3:$9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2" i="1" l="1"/>
  <c r="J102" i="1"/>
  <c r="H188" i="1"/>
  <c r="G188" i="1"/>
  <c r="F188" i="1"/>
  <c r="K190" i="1"/>
  <c r="J190" i="1"/>
  <c r="K246" i="1" l="1"/>
  <c r="J246" i="1"/>
  <c r="K245" i="1"/>
  <c r="J245" i="1"/>
  <c r="K244" i="1"/>
  <c r="J244" i="1"/>
  <c r="H243" i="1"/>
  <c r="G243" i="1"/>
  <c r="F243" i="1"/>
  <c r="K242" i="1"/>
  <c r="J242" i="1"/>
  <c r="K241" i="1"/>
  <c r="J241" i="1"/>
  <c r="K240" i="1"/>
  <c r="J240" i="1"/>
  <c r="K239" i="1"/>
  <c r="J239" i="1"/>
  <c r="K238" i="1"/>
  <c r="J238" i="1"/>
  <c r="K237" i="1"/>
  <c r="J237" i="1"/>
  <c r="K236" i="1"/>
  <c r="J236" i="1"/>
  <c r="K235" i="1"/>
  <c r="J235" i="1"/>
  <c r="H234" i="1"/>
  <c r="G234" i="1"/>
  <c r="F234" i="1"/>
  <c r="K232" i="1"/>
  <c r="J232" i="1"/>
  <c r="K231" i="1"/>
  <c r="J231" i="1"/>
  <c r="K230" i="1"/>
  <c r="J230" i="1"/>
  <c r="K229" i="1"/>
  <c r="J229" i="1"/>
  <c r="K228" i="1"/>
  <c r="J228" i="1"/>
  <c r="K227" i="1"/>
  <c r="J227" i="1"/>
  <c r="K226" i="1"/>
  <c r="J226" i="1"/>
  <c r="K225" i="1"/>
  <c r="J225" i="1"/>
  <c r="H224" i="1"/>
  <c r="G224" i="1"/>
  <c r="F224" i="1"/>
  <c r="K223" i="1"/>
  <c r="J223" i="1"/>
  <c r="H222" i="1"/>
  <c r="G222" i="1"/>
  <c r="F222" i="1"/>
  <c r="K221" i="1"/>
  <c r="J221" i="1"/>
  <c r="K220" i="1"/>
  <c r="J220" i="1"/>
  <c r="K219" i="1"/>
  <c r="J219" i="1"/>
  <c r="H218" i="1"/>
  <c r="G218" i="1"/>
  <c r="F218" i="1"/>
  <c r="K217" i="1"/>
  <c r="J217" i="1"/>
  <c r="K216" i="1"/>
  <c r="J216" i="1"/>
  <c r="K215" i="1"/>
  <c r="J215" i="1"/>
  <c r="K214" i="1"/>
  <c r="J214" i="1"/>
  <c r="K213" i="1"/>
  <c r="J213" i="1"/>
  <c r="K212" i="1"/>
  <c r="J212" i="1"/>
  <c r="K211" i="1"/>
  <c r="J211" i="1"/>
  <c r="H210" i="1"/>
  <c r="G210" i="1"/>
  <c r="F210" i="1"/>
  <c r="K208" i="1"/>
  <c r="J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K201" i="1"/>
  <c r="J201" i="1"/>
  <c r="K200" i="1"/>
  <c r="J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H192" i="1"/>
  <c r="G192" i="1"/>
  <c r="F192" i="1"/>
  <c r="K189" i="1"/>
  <c r="J189" i="1"/>
  <c r="K187" i="1"/>
  <c r="J187" i="1"/>
  <c r="K186" i="1"/>
  <c r="J186" i="1"/>
  <c r="H185" i="1"/>
  <c r="G185" i="1"/>
  <c r="F185" i="1"/>
  <c r="K184" i="1"/>
  <c r="J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K176" i="1"/>
  <c r="J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K169" i="1"/>
  <c r="J169" i="1"/>
  <c r="H168" i="1"/>
  <c r="G168" i="1"/>
  <c r="F168" i="1"/>
  <c r="K166" i="1"/>
  <c r="J166" i="1"/>
  <c r="K165" i="1"/>
  <c r="J165" i="1"/>
  <c r="K164" i="1"/>
  <c r="J164" i="1"/>
  <c r="K163" i="1"/>
  <c r="J163" i="1"/>
  <c r="K162" i="1"/>
  <c r="J162" i="1"/>
  <c r="K161" i="1"/>
  <c r="J161" i="1"/>
  <c r="K160" i="1"/>
  <c r="J160" i="1"/>
  <c r="K159" i="1"/>
  <c r="J159" i="1"/>
  <c r="K158" i="1"/>
  <c r="J158" i="1"/>
  <c r="K157" i="1"/>
  <c r="J157" i="1"/>
  <c r="K156" i="1"/>
  <c r="J156" i="1"/>
  <c r="K155" i="1"/>
  <c r="J155" i="1"/>
  <c r="H154" i="1"/>
  <c r="G154" i="1"/>
  <c r="F154" i="1"/>
  <c r="K153" i="1"/>
  <c r="J153" i="1"/>
  <c r="K152" i="1"/>
  <c r="J152" i="1"/>
  <c r="K151" i="1"/>
  <c r="J151" i="1"/>
  <c r="K150" i="1"/>
  <c r="J150" i="1"/>
  <c r="K149" i="1"/>
  <c r="J149" i="1"/>
  <c r="K148" i="1"/>
  <c r="J148" i="1"/>
  <c r="H147" i="1"/>
  <c r="G147" i="1"/>
  <c r="F147" i="1"/>
  <c r="K145" i="1"/>
  <c r="J145" i="1"/>
  <c r="H144" i="1"/>
  <c r="G144" i="1"/>
  <c r="F144" i="1"/>
  <c r="K143" i="1"/>
  <c r="J143" i="1"/>
  <c r="K142" i="1"/>
  <c r="J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K134" i="1"/>
  <c r="J134" i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K126" i="1"/>
  <c r="J126" i="1"/>
  <c r="K125" i="1"/>
  <c r="J125" i="1"/>
  <c r="K124" i="1"/>
  <c r="J124" i="1"/>
  <c r="K123" i="1"/>
  <c r="J123" i="1"/>
  <c r="K122" i="1"/>
  <c r="J122" i="1"/>
  <c r="K121" i="1"/>
  <c r="J121" i="1"/>
  <c r="H120" i="1"/>
  <c r="G120" i="1"/>
  <c r="F120" i="1"/>
  <c r="K118" i="1"/>
  <c r="J118" i="1"/>
  <c r="K117" i="1"/>
  <c r="J117" i="1"/>
  <c r="K116" i="1"/>
  <c r="J116" i="1"/>
  <c r="K115" i="1"/>
  <c r="J115" i="1"/>
  <c r="K114" i="1"/>
  <c r="J114" i="1"/>
  <c r="K113" i="1"/>
  <c r="J113" i="1"/>
  <c r="K112" i="1"/>
  <c r="J112" i="1"/>
  <c r="K111" i="1"/>
  <c r="J111" i="1"/>
  <c r="K110" i="1"/>
  <c r="J110" i="1"/>
  <c r="K109" i="1"/>
  <c r="J109" i="1"/>
  <c r="K108" i="1"/>
  <c r="J108" i="1"/>
  <c r="K107" i="1"/>
  <c r="J107" i="1"/>
  <c r="K106" i="1"/>
  <c r="J106" i="1"/>
  <c r="K105" i="1"/>
  <c r="J105" i="1"/>
  <c r="K104" i="1"/>
  <c r="J104" i="1"/>
  <c r="K103" i="1"/>
  <c r="J103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H89" i="1"/>
  <c r="G89" i="1"/>
  <c r="F89" i="1"/>
  <c r="K88" i="1"/>
  <c r="J88" i="1"/>
  <c r="K87" i="1"/>
  <c r="J87" i="1"/>
  <c r="K86" i="1"/>
  <c r="J86" i="1"/>
  <c r="K85" i="1"/>
  <c r="J85" i="1"/>
  <c r="K84" i="1"/>
  <c r="J84" i="1"/>
  <c r="K83" i="1"/>
  <c r="J83" i="1"/>
  <c r="K82" i="1"/>
  <c r="J82" i="1"/>
  <c r="K81" i="1"/>
  <c r="J81" i="1"/>
  <c r="K80" i="1"/>
  <c r="J80" i="1"/>
  <c r="K79" i="1"/>
  <c r="J79" i="1"/>
  <c r="K78" i="1"/>
  <c r="J78" i="1"/>
  <c r="K77" i="1"/>
  <c r="J77" i="1"/>
  <c r="K76" i="1"/>
  <c r="J76" i="1"/>
  <c r="H75" i="1"/>
  <c r="G75" i="1"/>
  <c r="F75" i="1"/>
  <c r="K74" i="1"/>
  <c r="J74" i="1"/>
  <c r="H73" i="1"/>
  <c r="G73" i="1"/>
  <c r="F73" i="1"/>
  <c r="K72" i="1"/>
  <c r="J72" i="1"/>
  <c r="K71" i="1"/>
  <c r="J71" i="1"/>
  <c r="K70" i="1"/>
  <c r="J70" i="1"/>
  <c r="K69" i="1"/>
  <c r="J69" i="1"/>
  <c r="H68" i="1"/>
  <c r="G68" i="1"/>
  <c r="F68" i="1"/>
  <c r="K67" i="1"/>
  <c r="J67" i="1"/>
  <c r="H66" i="1"/>
  <c r="G66" i="1"/>
  <c r="F66" i="1"/>
  <c r="K65" i="1"/>
  <c r="J65" i="1"/>
  <c r="H64" i="1"/>
  <c r="G64" i="1"/>
  <c r="F64" i="1"/>
  <c r="K63" i="1"/>
  <c r="J63" i="1"/>
  <c r="K62" i="1"/>
  <c r="J62" i="1"/>
  <c r="K61" i="1"/>
  <c r="J61" i="1"/>
  <c r="H60" i="1"/>
  <c r="G60" i="1"/>
  <c r="F60" i="1"/>
  <c r="K59" i="1"/>
  <c r="J59" i="1"/>
  <c r="K58" i="1"/>
  <c r="J58" i="1"/>
  <c r="K57" i="1"/>
  <c r="J57" i="1"/>
  <c r="K56" i="1"/>
  <c r="J56" i="1"/>
  <c r="K55" i="1"/>
  <c r="J55" i="1"/>
  <c r="H54" i="1"/>
  <c r="G54" i="1"/>
  <c r="F54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H39" i="1"/>
  <c r="G39" i="1"/>
  <c r="F39" i="1"/>
  <c r="K38" i="1"/>
  <c r="J38" i="1"/>
  <c r="H37" i="1"/>
  <c r="G37" i="1"/>
  <c r="F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H24" i="1"/>
  <c r="G24" i="1"/>
  <c r="F24" i="1"/>
  <c r="K23" i="1"/>
  <c r="J23" i="1"/>
  <c r="H22" i="1"/>
  <c r="G22" i="1"/>
  <c r="F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H11" i="1"/>
  <c r="G11" i="1"/>
  <c r="F11" i="1"/>
  <c r="H119" i="1" l="1"/>
  <c r="F146" i="1"/>
  <c r="G146" i="1"/>
  <c r="K168" i="1"/>
  <c r="G233" i="1"/>
  <c r="F119" i="1"/>
  <c r="H146" i="1"/>
  <c r="G167" i="1"/>
  <c r="G119" i="1"/>
  <c r="F167" i="1"/>
  <c r="K64" i="1"/>
  <c r="K234" i="1"/>
  <c r="J89" i="1"/>
  <c r="G191" i="1"/>
  <c r="K243" i="1"/>
  <c r="K11" i="1"/>
  <c r="K24" i="1"/>
  <c r="K39" i="1"/>
  <c r="H167" i="1"/>
  <c r="K210" i="1"/>
  <c r="H233" i="1"/>
  <c r="J243" i="1"/>
  <c r="K188" i="1"/>
  <c r="K218" i="1"/>
  <c r="K154" i="1"/>
  <c r="J168" i="1"/>
  <c r="K185" i="1"/>
  <c r="J234" i="1"/>
  <c r="K60" i="1"/>
  <c r="K68" i="1"/>
  <c r="K75" i="1"/>
  <c r="K89" i="1"/>
  <c r="K22" i="1"/>
  <c r="K37" i="1"/>
  <c r="J60" i="1"/>
  <c r="F53" i="1"/>
  <c r="K66" i="1"/>
  <c r="K73" i="1"/>
  <c r="K120" i="1"/>
  <c r="K192" i="1"/>
  <c r="J210" i="1"/>
  <c r="K222" i="1"/>
  <c r="K233" i="1"/>
  <c r="G53" i="1"/>
  <c r="K144" i="1"/>
  <c r="H191" i="1"/>
  <c r="F191" i="1"/>
  <c r="K224" i="1"/>
  <c r="H53" i="1"/>
  <c r="J64" i="1"/>
  <c r="J218" i="1"/>
  <c r="K146" i="1"/>
  <c r="J11" i="1"/>
  <c r="J24" i="1"/>
  <c r="J39" i="1"/>
  <c r="J54" i="1"/>
  <c r="J68" i="1"/>
  <c r="J75" i="1"/>
  <c r="J144" i="1"/>
  <c r="J147" i="1"/>
  <c r="J185" i="1"/>
  <c r="J224" i="1"/>
  <c r="J22" i="1"/>
  <c r="J37" i="1"/>
  <c r="K54" i="1"/>
  <c r="J66" i="1"/>
  <c r="J73" i="1"/>
  <c r="J120" i="1"/>
  <c r="K147" i="1"/>
  <c r="J154" i="1"/>
  <c r="J188" i="1"/>
  <c r="J192" i="1"/>
  <c r="J222" i="1"/>
  <c r="F233" i="1"/>
  <c r="K167" i="1" l="1"/>
  <c r="G10" i="1"/>
  <c r="J119" i="1"/>
  <c r="J146" i="1"/>
  <c r="K119" i="1"/>
  <c r="H10" i="1"/>
  <c r="F10" i="1"/>
  <c r="J191" i="1"/>
  <c r="K191" i="1"/>
  <c r="J233" i="1"/>
  <c r="J53" i="1"/>
  <c r="J167" i="1"/>
  <c r="K53" i="1"/>
  <c r="K10" i="1" l="1"/>
  <c r="J10" i="1"/>
</calcChain>
</file>

<file path=xl/sharedStrings.xml><?xml version="1.0" encoding="utf-8"?>
<sst xmlns="http://schemas.openxmlformats.org/spreadsheetml/2006/main" count="261" uniqueCount="250">
  <si>
    <t>Millones de pesos</t>
  </si>
  <si>
    <t>Programa Modificado</t>
  </si>
  <si>
    <t>Avance %</t>
  </si>
  <si>
    <t>Aprobado</t>
  </si>
  <si>
    <t>Programado al periodo</t>
  </si>
  <si>
    <t>(1)</t>
  </si>
  <si>
    <t>(2)</t>
  </si>
  <si>
    <t>Total</t>
  </si>
  <si>
    <t>Programa de Empleo Temporal (PET)</t>
  </si>
  <si>
    <t>Sistema Satelital</t>
  </si>
  <si>
    <t>Economía</t>
  </si>
  <si>
    <t>Fuente: Secretaría de Hacienda y Crédito Público.</t>
  </si>
  <si>
    <t>AVANCE FINANCIERO DE LOS PROGRAMAS PRESUPUESTARIOS PRINCIPALES</t>
  </si>
  <si>
    <t>Asignación Anual</t>
  </si>
  <si>
    <t>Ramo / Programa</t>
  </si>
  <si>
    <t>PROSPERA Programa de Inclusión Social</t>
  </si>
  <si>
    <t>Gobernación</t>
  </si>
  <si>
    <t>Relaciones Exteriores</t>
  </si>
  <si>
    <t>Hacienda y Crédito Público</t>
  </si>
  <si>
    <t>Comisión Nacional para el Desarrollo de los Pueblos Indígenas</t>
  </si>
  <si>
    <t>Defensa Nacional</t>
  </si>
  <si>
    <t>Agricultura, Ganadería, Desarrollo Rural, Pesca y Alimentación</t>
  </si>
  <si>
    <t>Comunicaciones y Transportes</t>
  </si>
  <si>
    <t xml:space="preserve">Construcción y Modernización de carreteras </t>
  </si>
  <si>
    <t>Caminos Rurales</t>
  </si>
  <si>
    <t>Conservación y Mantenimiento de Carreteras</t>
  </si>
  <si>
    <t>Prestación de Servicios en Puertos, Aeropuertos y Ferrocarriles</t>
  </si>
  <si>
    <t>Educación Pública</t>
  </si>
  <si>
    <t>Salud</t>
  </si>
  <si>
    <t xml:space="preserve">Programa Seguro Popular </t>
  </si>
  <si>
    <t>Trabajo y Previsión Social</t>
  </si>
  <si>
    <t>Sistema Nacional de Empleo ( Portal de Empleo)</t>
  </si>
  <si>
    <t>Desarrollo Agrario, Territorial y Urbano</t>
  </si>
  <si>
    <t>Medio Ambiente y Recursos Naturales</t>
  </si>
  <si>
    <t>Programa Nacional Forestal</t>
  </si>
  <si>
    <t>Procuraduría General de la República</t>
  </si>
  <si>
    <t>Aportaciones a Seguridad Social</t>
  </si>
  <si>
    <t>Desarrollo Social</t>
  </si>
  <si>
    <t>Turismo</t>
  </si>
  <si>
    <t>Comisión Nacional de los Derechos Humanos</t>
  </si>
  <si>
    <t>Consejo Nacional de Ciencia y Tecnología</t>
  </si>
  <si>
    <t>Servicios de inteligencia para la Seguridad Nacional</t>
  </si>
  <si>
    <t>Política y servicios migratorios</t>
  </si>
  <si>
    <t>Registro e Identificación de Población</t>
  </si>
  <si>
    <t>Servicios de protección, custodia, vigilancia y seguridad de personas, bienes e instalaciones</t>
  </si>
  <si>
    <t>Operativos para la prevención y disuasión del delito</t>
  </si>
  <si>
    <t>Administración del Sistema Federal Penitenciario</t>
  </si>
  <si>
    <t>Coordinación del Sistema Nacional de Protección Civil</t>
  </si>
  <si>
    <t>Promover la Protección de los Derechos Humanos y Prevenir la Discriminación</t>
  </si>
  <si>
    <t>Plataforma México</t>
  </si>
  <si>
    <t>Actividades de apoyo administrativo</t>
  </si>
  <si>
    <t>Actividades de apoyo a la función pública y buen gobierno</t>
  </si>
  <si>
    <t>Planeación y Articulación de la Acción Pública hacia los Pueblos Indígenas</t>
  </si>
  <si>
    <t>Programa de Apoyo a la Educación Indígena</t>
  </si>
  <si>
    <t>Programa de Infraestructura Indígena</t>
  </si>
  <si>
    <t>Programa para el Mejoramiento de la Producción y la Productividad Indígena</t>
  </si>
  <si>
    <t>Programa de Derechos Indígenas</t>
  </si>
  <si>
    <t>Protección y Defensa de los Usuarios de Servicios Financieros</t>
  </si>
  <si>
    <t>Control de la operación aduanera</t>
  </si>
  <si>
    <t>Recaudación de las contribuciones federales</t>
  </si>
  <si>
    <t>Garantías Líquidas</t>
  </si>
  <si>
    <t>Capacitación para Productores e Intermediarios Financieros Rurales</t>
  </si>
  <si>
    <t>Inversión de Capital de Riesgo</t>
  </si>
  <si>
    <t>Apoyos a los Sectores Pesquero y Rural</t>
  </si>
  <si>
    <t>Apoyo a Unidades de Promoción de Crédito</t>
  </si>
  <si>
    <t>Reducción de Costos de Acceso al Crédito</t>
  </si>
  <si>
    <t>Regulación y supervisión de las entidades del sistema financiero mexicano</t>
  </si>
  <si>
    <t>Operación y desarrollo de la Fuerza Aérea Mexicana</t>
  </si>
  <si>
    <t>Desarrollo y aplicación de programas educativos en materia agropecuaria</t>
  </si>
  <si>
    <t>Generación de Proyectos de Investigación</t>
  </si>
  <si>
    <t>Regulación, supervisión y aplicación de las políticas públicas en materia agropecuaria, acuícola y pesquera</t>
  </si>
  <si>
    <t>Programa de Productividad y Competitividad Agroalimentaria</t>
  </si>
  <si>
    <t>Programa de Fomento a la Agricultura</t>
  </si>
  <si>
    <t>Programa de Fomento Ganadero</t>
  </si>
  <si>
    <t>Programa de Fomento a la Productividad Pesquera y Acuícola</t>
  </si>
  <si>
    <t>Programa de Sanidad e Inocuidad Agroalimentaria</t>
  </si>
  <si>
    <t>Programa de Acciones Complementarias para Mejorar las Sanidades</t>
  </si>
  <si>
    <t>Estudios técnicos para la construcción, conservación y operación de infraestructura de comunicaciones y transportes</t>
  </si>
  <si>
    <t>Supervisión, regulación, inspección, verificación y servicios administrativos de construcción y conservación de carreteras</t>
  </si>
  <si>
    <t>Derecho de Vía</t>
  </si>
  <si>
    <t>Proyectos de construcción de carreteras</t>
  </si>
  <si>
    <t>Estudios y Proyectos para la construcción, ampliación, modernización, conservación y operación de infraestructura de comunicaciones y transportes</t>
  </si>
  <si>
    <t>Proyectos de construcción de carreteras alimentadoras y caminos rurales</t>
  </si>
  <si>
    <t>Conservación de infraestructura de caminos rurales y carreteras alimentadoras</t>
  </si>
  <si>
    <t>Reconstrucción y Conservación de Carreteras</t>
  </si>
  <si>
    <t>Servicios de ayudas a la navegación aérea</t>
  </si>
  <si>
    <t>Supervisión, inspección y verificación del transporte terrestre, marítimo y aéreo</t>
  </si>
  <si>
    <t>Proyectos de construcción de puertos</t>
  </si>
  <si>
    <t>Proyectos de Infraestructura Ferroviaria</t>
  </si>
  <si>
    <t>Protección de los derechos de los consumidores y Sistema Nacional de Protección al Consumidor</t>
  </si>
  <si>
    <t>Atención de trámites y promoción de los programas de la Secretaría en las entidades federativas</t>
  </si>
  <si>
    <t>Negociaciones internacionales para la integración y competitividad de México en las cadenas globales de valor</t>
  </si>
  <si>
    <t>Instrumentación de políticas de fomento para los emprendedores y las micro, pequeñas y medianas empresas</t>
  </si>
  <si>
    <t>Promoción del desarrollo, competitividad e innovación de los sectores industrial, comercial y de servicios</t>
  </si>
  <si>
    <t>Fortalecimiento de la competitividad y transparencia del marco regulatorio que aplica a los particulares</t>
  </si>
  <si>
    <t>Programa de Fomento a la Economía Social</t>
  </si>
  <si>
    <t>Fondo Nacional Emprendedor</t>
  </si>
  <si>
    <t>Programa para la productividad y competitividad industrial</t>
  </si>
  <si>
    <t>Educación Inicial y Básica Comunitaria</t>
  </si>
  <si>
    <t>Producción y distribución de libros y materiales educativos</t>
  </si>
  <si>
    <t>Evaluaciones de la calidad de la educación</t>
  </si>
  <si>
    <t>Formación y certificación para el trabajo</t>
  </si>
  <si>
    <t>Servicios de Educación Media Superior</t>
  </si>
  <si>
    <t>Servicios de Educación Superior y Posgrado</t>
  </si>
  <si>
    <t>Desarrollo Cultural</t>
  </si>
  <si>
    <t>Protección y conservación del Patrimonio Cultural</t>
  </si>
  <si>
    <t>Producción y transmisión de materiales educativos</t>
  </si>
  <si>
    <t>Investigación Científica y Desarrollo Tecnológico</t>
  </si>
  <si>
    <t>Programa de infraestructura física educativa</t>
  </si>
  <si>
    <t>Educación para Adultos (INEA)</t>
  </si>
  <si>
    <t>Normar los servicios educativos</t>
  </si>
  <si>
    <t>Mantenimiento de infraestructura</t>
  </si>
  <si>
    <t>Diseño de la Política Educativa</t>
  </si>
  <si>
    <t>Educación y cultura indígena</t>
  </si>
  <si>
    <t>Escuelas de Tiempo Completo</t>
  </si>
  <si>
    <t>Programa Nacional de Becas</t>
  </si>
  <si>
    <t>Programa para la Inclusión y la Equidad Educativa</t>
  </si>
  <si>
    <t>Programa para el Desarrollo Profesional Docente</t>
  </si>
  <si>
    <t>Subsidios para organismos descentralizados estatales</t>
  </si>
  <si>
    <t>Expansión de la Educación Media Superior y Superior</t>
  </si>
  <si>
    <t>Apoyos a centros y organizaciones de educación</t>
  </si>
  <si>
    <t>Apoyos para la atención a problemas estructurales de las UPES</t>
  </si>
  <si>
    <t>Seguro Popular</t>
  </si>
  <si>
    <t>Protección Contra Riesgos Sanitarios</t>
  </si>
  <si>
    <t>Formación y capacitación de recursos humanos para la salud</t>
  </si>
  <si>
    <t>Investigación y desarrollo tecnológico en salud</t>
  </si>
  <si>
    <t>Atención a la Salud</t>
  </si>
  <si>
    <t>Prevención y atención contra las adicciones</t>
  </si>
  <si>
    <t>Programa de vacunación</t>
  </si>
  <si>
    <t>Rectoría en Salud</t>
  </si>
  <si>
    <t>Asistencia social y protección del paciente</t>
  </si>
  <si>
    <t>Prevención y atención de VIH/SIDA y otras ITS</t>
  </si>
  <si>
    <t>Programa de Atención a Personas con Discapacidad</t>
  </si>
  <si>
    <t>Programa de estancias infantiles para apoyar a madres trabajadoras</t>
  </si>
  <si>
    <t>Fortalecimiento a la atención médica</t>
  </si>
  <si>
    <t>Calidad en la Atención Médica</t>
  </si>
  <si>
    <t>Prevención y Control de Sobrepeso, Obesidad y Diabetes</t>
  </si>
  <si>
    <t>Vigilancia epidemiológica</t>
  </si>
  <si>
    <t>Proyectos de infraestructura gubernamental de seguridad nacional</t>
  </si>
  <si>
    <t>Programa de Apoyo al Empleo (PAE)</t>
  </si>
  <si>
    <t>Impartición de justicia laboral</t>
  </si>
  <si>
    <t>Procuración de justicia laboral</t>
  </si>
  <si>
    <t>Ejecución de los programas y acciones de la Política Laboral</t>
  </si>
  <si>
    <t>Capacitación para Incrementar la Productividad</t>
  </si>
  <si>
    <t>Instrumentación de la política laboral</t>
  </si>
  <si>
    <t>Procuración de justicia agraria</t>
  </si>
  <si>
    <t>Programa de Atención de Conflictos Agrarios</t>
  </si>
  <si>
    <t>Obligaciones jurídicas Ineludibles</t>
  </si>
  <si>
    <t>Modernización del Catastro Rural Nacional</t>
  </si>
  <si>
    <t>Programa de acceso al financiamiento para soluciones habitacionales</t>
  </si>
  <si>
    <t>Programa para regularizar asentamientos humanos irregulares</t>
  </si>
  <si>
    <t>Regularización y Registro de Actos Jurídicos Agrarios</t>
  </si>
  <si>
    <t>Apoyos para el Desarrollo Forestal Sustentable</t>
  </si>
  <si>
    <t>Capacitación Ambiental y Desarrollo Sustentable</t>
  </si>
  <si>
    <t>Sistemas Meteorológicos e Hidrológicos</t>
  </si>
  <si>
    <t>Regulación Ambiental</t>
  </si>
  <si>
    <t>Gestión integral y sustentable del agua</t>
  </si>
  <si>
    <t>Sistema Nacional de Áreas Naturales Protegidas</t>
  </si>
  <si>
    <t>Infraestructura de agua potable, alcantarillado y saneamiento</t>
  </si>
  <si>
    <t>Infraestructura para la Protección de Centros de Población y Áreas Productivas</t>
  </si>
  <si>
    <t>Planeación, Dirección y Evaluación Ambiental</t>
  </si>
  <si>
    <t>Programa de Apoyo a la Infraestructura Hidroagrícola</t>
  </si>
  <si>
    <t>Programa de Recuperación y Repoblación de Especies en Riesgo</t>
  </si>
  <si>
    <t>Investigar y perseguir los delitos del orden federal</t>
  </si>
  <si>
    <t>Investigar y perseguir los delitos relativos a la Delincuencia Organizada</t>
  </si>
  <si>
    <t>Programa IMSS-PROSPERA</t>
  </si>
  <si>
    <t>Adquisición de leche nacional</t>
  </si>
  <si>
    <t>Servicios a grupos con necesidades especiales</t>
  </si>
  <si>
    <t>Programa de Abasto Social de Leche a cargo de Liconsa, S.A. de C.V.</t>
  </si>
  <si>
    <t>Programa de Abasto Rural a cargo de Diconsa, S.A. de C.V. (DICONSA)</t>
  </si>
  <si>
    <t>Programas del Fondo Nacional de Fomento a las Artesanías (FONART)</t>
  </si>
  <si>
    <t>Programa 3 x 1 para Migrantes</t>
  </si>
  <si>
    <t>Programa de Atención a Jornaleros Agrícolas</t>
  </si>
  <si>
    <t>Programa de Coinversión Social</t>
  </si>
  <si>
    <t>Programa de Apoyo a las Instancias de Mujeres en las Entidades Federativas (PAIMEF)</t>
  </si>
  <si>
    <t>Pensión para Adultos Mayores</t>
  </si>
  <si>
    <t>Programa de Calidad y Atención Integral al Turismo</t>
  </si>
  <si>
    <t>Conservación y mantenimiento a los CIP's</t>
  </si>
  <si>
    <t>Promoción de México como Destino Turístico</t>
  </si>
  <si>
    <t>Proyectos de infraestructura de turismo</t>
  </si>
  <si>
    <t>Programa de Desarrollo Regional Turístico Sustentable y Pueblos Mágicos</t>
  </si>
  <si>
    <t>Apoyos para actividades científicas, tecnológicas y de innovación</t>
  </si>
  <si>
    <t>Becas de posgrado y apoyos a la calidad</t>
  </si>
  <si>
    <t>Sistema Nacional de Investigadores</t>
  </si>
  <si>
    <t>Fortalecimiento sectorial de las capacidades científicas, tecnológicas y de innovación</t>
  </si>
  <si>
    <t>Innovación tecnológica para incrementar la productividad de las empresas</t>
  </si>
  <si>
    <t>Subsidios en materia de seguridad pública</t>
  </si>
  <si>
    <t>Diseño, conducción y ejecución de la política exterior</t>
  </si>
  <si>
    <t>Entidades no Sectorizadas</t>
  </si>
  <si>
    <t>Programa de Inclusión Financiera</t>
  </si>
  <si>
    <t>Desarrollo y Vinculación de la Investigación Científica y Tecnológica con el Sector</t>
  </si>
  <si>
    <t>Programa de Apoyos a Pequeños Productores</t>
  </si>
  <si>
    <t>Aplicación y modernización del marco regulatorio y operativo en materia mercantil, de normalización e inversión extranjera</t>
  </si>
  <si>
    <t>Fortalecimiento de la Calidad Educativa</t>
  </si>
  <si>
    <t>Programa de Cultura Física y Deporte</t>
  </si>
  <si>
    <t>Programa de la Reforma Educativa</t>
  </si>
  <si>
    <t>Prevención y control de enfermedades</t>
  </si>
  <si>
    <t>Salud materna, sexual y reproductiva</t>
  </si>
  <si>
    <t>Apoyos para la protección de las personas en estado de necesidad</t>
  </si>
  <si>
    <t>Política de Desarrollo Urbano y Ordenamiento del Territorio</t>
  </si>
  <si>
    <t>Programa de Prevención de Riesgos</t>
  </si>
  <si>
    <t>Programa de Infraestructura</t>
  </si>
  <si>
    <t>Programa de Apoyo a la Vivienda</t>
  </si>
  <si>
    <t>Infraestructura para la modernización y rehabilitación de riego y temporal tecnificado</t>
  </si>
  <si>
    <t>Desarrollo y promoción de proyectos turísticos sustentables</t>
  </si>
  <si>
    <t>Investigación científica, desarrollo e innovación</t>
  </si>
  <si>
    <t>Fomento Regional de las Capacidades Científicas, Tecnológicas y de Innovación</t>
  </si>
  <si>
    <t>Observado p_/</t>
  </si>
  <si>
    <t>PEF 2017</t>
  </si>
  <si>
    <t>(3)</t>
  </si>
  <si>
    <t>(4)=(3/1)</t>
  </si>
  <si>
    <t>(5)=(3/2)</t>
  </si>
  <si>
    <t>Programa de Aseguramiento Agropecuario</t>
  </si>
  <si>
    <t>Programa de Concurrencia con las Entidades Federativas</t>
  </si>
  <si>
    <t>Programa de Apoyos a la Comercialización</t>
  </si>
  <si>
    <t>Estudios y Proyectos de Construcción de Caminos Rurales y Carreteras Alimentadoras</t>
  </si>
  <si>
    <t>Generación y difusión de información para el consumidor</t>
  </si>
  <si>
    <t>Promoción del Comercio Exterior y Atracción de Inversión Extranjera Directa</t>
  </si>
  <si>
    <t>Programa para el Desarrollo de la Industria de Software (PROSOFT) y la innovación</t>
  </si>
  <si>
    <t>Mantenimiento de Infraestructura</t>
  </si>
  <si>
    <t>Actividades de Apoyo Administrativo</t>
  </si>
  <si>
    <t xml:space="preserve">Marina   </t>
  </si>
  <si>
    <t>Programa de Modernización de los Registros Públicos de la Propiedad y Catastros</t>
  </si>
  <si>
    <t>Operación y mantenimiento de Infraestructura Hídrica</t>
  </si>
  <si>
    <t>Programa de Conservación para el Desarrollo Sostenible (PROCODES)</t>
  </si>
  <si>
    <t>Agua Potable, Drenaje y Tratamiento</t>
  </si>
  <si>
    <t>Programa de Desarrollo Humano Oportunidades</t>
  </si>
  <si>
    <t>Seguro de Vida para Jefas de Familia</t>
  </si>
  <si>
    <t>Promover y proteger los Derechos Humanos de los integrantes de pueblos y comunidades indígenas y atender asuntos de indígenas en reclusión</t>
  </si>
  <si>
    <t>Actividades de apoyo Administrativo</t>
  </si>
  <si>
    <t>Cultura</t>
  </si>
  <si>
    <t>Informes sobre la Situación Económica,
las Finanzas Públicas y la Deuda Pública</t>
  </si>
  <si>
    <t>-o-: mayor de 500 por ciento.</t>
  </si>
  <si>
    <t>p_/ Cifras preliminares. Las sumas parciales pueden no coincidir con el total, así como los cálculos porcentuales, debido al redondeo de las cifras.</t>
  </si>
  <si>
    <t xml:space="preserve">n.a. no aplica. </t>
  </si>
  <si>
    <t>Programa nacional de financiamiento al microempresario y a la mujer rural</t>
  </si>
  <si>
    <t>Seguro Médico Siglo XXI</t>
  </si>
  <si>
    <t>Provisiones Salariales y Económicas</t>
  </si>
  <si>
    <t>Fondo Regional</t>
  </si>
  <si>
    <t>Fondo de Apoyo a Migrantes</t>
  </si>
  <si>
    <t>Programa para el Rescate del Acapulco Tradicional</t>
  </si>
  <si>
    <t>Fortalecimiento de la Infraestructura Científica y Tecnológica</t>
  </si>
  <si>
    <t>Fortalecimiento a la Transversalidad de la Perspectiva de Género</t>
  </si>
  <si>
    <t>Programa de Apoyos a la Cultura</t>
  </si>
  <si>
    <t>ANEXO VI. AVANCE FINANCIERO DE LOS PRINCIPALES PROGRAMAS PRESUPUESTARIOS</t>
  </si>
  <si>
    <t>Enero-septiembre 2017</t>
  </si>
  <si>
    <t>Enero - septiembre</t>
  </si>
  <si>
    <t>Proyectos de infraestructura social del sector educativo</t>
  </si>
  <si>
    <t>Seguridad Social Cañeros</t>
  </si>
  <si>
    <t>Tercer Trimestre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</si>
</sst>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-* #,##0.0_-;\-* #,##0.0_-;_-* &quot;-&quot;??_-;_-@_-"/>
  </numFmts>
  <fonts count="16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2"/>
      <name val="Soberana Sans"/>
      <family val="3"/>
    </font>
    <font>
      <sz val="10"/>
      <name val="Soberana Sans"/>
      <family val="3"/>
    </font>
    <font>
      <sz val="12"/>
      <name val="Soberana Sans"/>
      <family val="3"/>
    </font>
    <font>
      <b/>
      <sz val="9"/>
      <name val="Soberana Sans"/>
      <family val="3"/>
    </font>
    <font>
      <sz val="9"/>
      <name val="Soberana Sans"/>
      <family val="3"/>
    </font>
    <font>
      <b/>
      <sz val="14"/>
      <color theme="1"/>
      <name val="Soberana Titular"/>
      <family val="3"/>
    </font>
    <font>
      <b/>
      <sz val="14"/>
      <name val="Soberana Titular"/>
      <family val="3"/>
    </font>
    <font>
      <b/>
      <sz val="14"/>
      <color indexed="23"/>
      <name val="Soberana Titular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sz val="8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2" applyFont="1" applyFill="1" applyBorder="1" applyAlignment="1">
      <alignment vertical="top"/>
    </xf>
    <xf numFmtId="43" fontId="6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top"/>
    </xf>
    <xf numFmtId="43" fontId="9" fillId="0" borderId="0" xfId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65" fontId="9" fillId="0" borderId="0" xfId="1" applyNumberFormat="1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43" fontId="8" fillId="0" borderId="0" xfId="1" applyFont="1" applyFill="1" applyBorder="1" applyAlignment="1">
      <alignment vertical="top"/>
    </xf>
    <xf numFmtId="0" fontId="10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3" fillId="0" borderId="0" xfId="2" applyFont="1" applyFill="1" applyBorder="1" applyAlignment="1">
      <alignment vertical="top"/>
    </xf>
    <xf numFmtId="0" fontId="13" fillId="0" borderId="0" xfId="2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Continuous" vertical="center" wrapText="1"/>
    </xf>
    <xf numFmtId="0" fontId="13" fillId="0" borderId="2" xfId="2" applyFont="1" applyFill="1" applyBorder="1" applyAlignment="1">
      <alignment horizontal="centerContinuous" vertical="center"/>
    </xf>
    <xf numFmtId="0" fontId="13" fillId="0" borderId="2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top"/>
    </xf>
    <xf numFmtId="0" fontId="13" fillId="0" borderId="0" xfId="2" applyFont="1" applyFill="1" applyBorder="1" applyAlignment="1">
      <alignment horizontal="center" vertical="top"/>
    </xf>
    <xf numFmtId="0" fontId="13" fillId="0" borderId="0" xfId="2" applyFont="1" applyFill="1" applyBorder="1" applyAlignment="1">
      <alignment horizontal="centerContinuous" vertical="top" wrapText="1"/>
    </xf>
    <xf numFmtId="0" fontId="13" fillId="0" borderId="0" xfId="2" applyFont="1" applyFill="1" applyBorder="1" applyAlignment="1">
      <alignment horizontal="right" vertical="top"/>
    </xf>
    <xf numFmtId="0" fontId="13" fillId="0" borderId="0" xfId="2" applyFont="1" applyFill="1" applyBorder="1" applyAlignment="1">
      <alignment horizontal="center" vertical="center" wrapText="1"/>
    </xf>
    <xf numFmtId="0" fontId="13" fillId="0" borderId="1" xfId="2" applyFont="1" applyFill="1" applyBorder="1" applyAlignment="1">
      <alignment vertical="top"/>
    </xf>
    <xf numFmtId="0" fontId="13" fillId="0" borderId="1" xfId="2" applyFont="1" applyFill="1" applyBorder="1" applyAlignment="1">
      <alignment horizontal="center" vertical="top"/>
    </xf>
    <xf numFmtId="0" fontId="13" fillId="0" borderId="1" xfId="2" quotePrefix="1" applyFont="1" applyFill="1" applyBorder="1" applyAlignment="1">
      <alignment horizontal="center" vertical="top"/>
    </xf>
    <xf numFmtId="0" fontId="13" fillId="0" borderId="1" xfId="2" applyFont="1" applyFill="1" applyBorder="1" applyAlignment="1">
      <alignment horizontal="right" vertical="top"/>
    </xf>
    <xf numFmtId="164" fontId="13" fillId="0" borderId="0" xfId="0" applyNumberFormat="1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vertical="top"/>
    </xf>
    <xf numFmtId="164" fontId="13" fillId="0" borderId="0" xfId="0" applyNumberFormat="1" applyFont="1" applyFill="1" applyBorder="1" applyAlignment="1">
      <alignment vertical="top" wrapText="1"/>
    </xf>
    <xf numFmtId="164" fontId="13" fillId="0" borderId="0" xfId="1" applyNumberFormat="1" applyFont="1" applyFill="1" applyBorder="1" applyAlignment="1">
      <alignment vertical="top"/>
    </xf>
    <xf numFmtId="164" fontId="1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/>
    </xf>
    <xf numFmtId="0" fontId="14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horizontal="right" vertical="top"/>
    </xf>
    <xf numFmtId="0" fontId="15" fillId="0" borderId="0" xfId="0" quotePrefix="1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</cellXfs>
  <cellStyles count="4">
    <cellStyle name="Millares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C4D79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R270"/>
  <sheetViews>
    <sheetView showGridLines="0" tabSelected="1" topLeftCell="C1" zoomScale="90" zoomScaleNormal="90" workbookViewId="0">
      <selection activeCell="L1" sqref="L1"/>
    </sheetView>
  </sheetViews>
  <sheetFormatPr baseColWidth="10" defaultRowHeight="12.75" x14ac:dyDescent="0.2"/>
  <cols>
    <col min="1" max="1" width="7.140625" style="1" hidden="1" customWidth="1"/>
    <col min="2" max="2" width="5.7109375" style="1" hidden="1" customWidth="1"/>
    <col min="3" max="4" width="3" style="1" customWidth="1"/>
    <col min="5" max="5" width="62.5703125" style="1" customWidth="1"/>
    <col min="6" max="6" width="13.7109375" style="1" customWidth="1"/>
    <col min="7" max="7" width="15" style="1" customWidth="1"/>
    <col min="8" max="8" width="14.85546875" style="1" customWidth="1"/>
    <col min="9" max="9" width="1.5703125" style="1" customWidth="1"/>
    <col min="10" max="10" width="12.85546875" style="1" customWidth="1"/>
    <col min="11" max="11" width="14.42578125" style="1" customWidth="1"/>
    <col min="12" max="12" width="11.42578125" style="6"/>
    <col min="13" max="16384" width="11.42578125" style="1"/>
  </cols>
  <sheetData>
    <row r="1" spans="3:12" ht="51.75" customHeight="1" x14ac:dyDescent="0.2">
      <c r="C1" s="16" t="s">
        <v>231</v>
      </c>
      <c r="D1" s="16"/>
      <c r="E1" s="16"/>
      <c r="F1" s="17" t="s">
        <v>249</v>
      </c>
      <c r="G1" s="17"/>
      <c r="H1" s="17"/>
      <c r="I1" s="17"/>
      <c r="J1" s="17"/>
      <c r="K1" s="17"/>
    </row>
    <row r="2" spans="3:12" ht="45" customHeight="1" x14ac:dyDescent="0.3">
      <c r="C2" s="15" t="s">
        <v>244</v>
      </c>
      <c r="D2" s="15"/>
      <c r="E2" s="15"/>
      <c r="F2" s="15"/>
      <c r="G2" s="15"/>
      <c r="H2" s="15"/>
      <c r="I2" s="15"/>
      <c r="J2" s="15"/>
      <c r="K2" s="15"/>
    </row>
    <row r="3" spans="3:12" s="4" customFormat="1" ht="17.25" x14ac:dyDescent="0.2">
      <c r="C3" s="11" t="s">
        <v>12</v>
      </c>
      <c r="D3" s="12"/>
      <c r="E3" s="12"/>
      <c r="F3" s="12"/>
      <c r="G3" s="12"/>
      <c r="H3" s="12"/>
      <c r="I3" s="12"/>
      <c r="J3" s="12"/>
      <c r="K3" s="12"/>
      <c r="L3" s="5"/>
    </row>
    <row r="4" spans="3:12" s="4" customFormat="1" ht="15.75" x14ac:dyDescent="0.2">
      <c r="C4" s="13" t="s">
        <v>245</v>
      </c>
      <c r="D4" s="12"/>
      <c r="E4" s="12"/>
      <c r="F4" s="12"/>
      <c r="G4" s="12"/>
      <c r="H4" s="12"/>
      <c r="I4" s="12"/>
      <c r="J4" s="12"/>
      <c r="K4" s="12"/>
      <c r="L4" s="5"/>
    </row>
    <row r="5" spans="3:12" s="4" customFormat="1" x14ac:dyDescent="0.2">
      <c r="C5" s="12" t="s">
        <v>0</v>
      </c>
      <c r="D5" s="12"/>
      <c r="E5" s="12"/>
      <c r="F5" s="12"/>
      <c r="G5" s="12"/>
      <c r="H5" s="12"/>
      <c r="I5" s="12"/>
      <c r="J5" s="12"/>
      <c r="K5" s="12"/>
      <c r="L5" s="5"/>
    </row>
    <row r="6" spans="3:12" s="4" customFormat="1" x14ac:dyDescent="0.2">
      <c r="C6" s="12"/>
      <c r="D6" s="12"/>
      <c r="E6" s="12"/>
      <c r="F6" s="12"/>
      <c r="G6" s="12"/>
      <c r="H6" s="12"/>
      <c r="I6" s="12"/>
      <c r="J6" s="12"/>
      <c r="K6" s="12"/>
      <c r="L6" s="5"/>
    </row>
    <row r="7" spans="3:12" s="4" customFormat="1" ht="30" customHeight="1" x14ac:dyDescent="0.2">
      <c r="C7" s="18"/>
      <c r="D7" s="18"/>
      <c r="E7" s="18"/>
      <c r="F7" s="19" t="s">
        <v>13</v>
      </c>
      <c r="G7" s="20" t="s">
        <v>246</v>
      </c>
      <c r="H7" s="21"/>
      <c r="I7" s="18"/>
      <c r="J7" s="22" t="s">
        <v>2</v>
      </c>
      <c r="K7" s="22"/>
      <c r="L7" s="7"/>
    </row>
    <row r="8" spans="3:12" s="4" customFormat="1" ht="28.5" x14ac:dyDescent="0.2">
      <c r="C8" s="18"/>
      <c r="D8" s="23" t="s">
        <v>14</v>
      </c>
      <c r="E8" s="18"/>
      <c r="F8" s="24" t="s">
        <v>208</v>
      </c>
      <c r="G8" s="25" t="s">
        <v>1</v>
      </c>
      <c r="H8" s="25" t="s">
        <v>207</v>
      </c>
      <c r="I8" s="18"/>
      <c r="J8" s="26" t="s">
        <v>3</v>
      </c>
      <c r="K8" s="27" t="s">
        <v>4</v>
      </c>
      <c r="L8" s="7"/>
    </row>
    <row r="9" spans="3:12" s="4" customFormat="1" ht="15" thickBot="1" x14ac:dyDescent="0.25">
      <c r="C9" s="28"/>
      <c r="D9" s="28"/>
      <c r="E9" s="28"/>
      <c r="F9" s="29" t="s">
        <v>5</v>
      </c>
      <c r="G9" s="29" t="s">
        <v>6</v>
      </c>
      <c r="H9" s="30" t="s">
        <v>209</v>
      </c>
      <c r="I9" s="29"/>
      <c r="J9" s="31" t="s">
        <v>210</v>
      </c>
      <c r="K9" s="31" t="s">
        <v>211</v>
      </c>
      <c r="L9" s="7"/>
    </row>
    <row r="10" spans="3:12" s="2" customFormat="1" ht="14.25" x14ac:dyDescent="0.2">
      <c r="C10" s="23" t="s">
        <v>7</v>
      </c>
      <c r="D10" s="23"/>
      <c r="E10" s="23"/>
      <c r="F10" s="32">
        <f>+F11+F22+F24+F37+F39+F53+F75+F89+F119+F144+F146+F154+F167+F185+F188+F191+F210+F218+F222+F224+F233+F243</f>
        <v>814808.60472600011</v>
      </c>
      <c r="G10" s="32">
        <f>+G11+G22+G24+G37+G39+G53+G75+G89+G119+G144+G146+G154+G167+G185+G188+G191+G210+G218+G222+G224+G233+G243</f>
        <v>683081.41971636983</v>
      </c>
      <c r="H10" s="32">
        <f>+H11+H22+H24+H37+H39+H53+H75+H89+H119+H144+H146+H154+H167+H185+H188+H191+H210+H218+H222+H224+H233+H243</f>
        <v>648729.82324539998</v>
      </c>
      <c r="I10" s="32"/>
      <c r="J10" s="33">
        <f t="shared" ref="J10" si="0">IF(AND(H10=0,F10&gt;0),"n.a.",IF(AND(H10=0,F10&lt;0),"n.a.",IF(OR(H10=0,F10=0),"              n.a.",IF(OR((AND(H10&lt;0,F10&gt;0)),(AND(H10&gt;0,F10&lt;0))),"                n.a.",IF(((H10/F10))*100&gt;500,"             -o-",((H10/F10))*100)))))</f>
        <v>79.617448745960615</v>
      </c>
      <c r="K10" s="33">
        <f t="shared" ref="K10" si="1">IF(AND(H10=0,G10&gt;0),"n.a.",IF(AND(H10=0,G10&lt;0),"n.a.",IF(OR(H10=0,G10=0),"              n.a.",IF(OR((AND(H10&lt;0,G10&gt;0)),(AND(H10&gt;0,G10&lt;0))),"                n.a.",IF(((H10/G10))*100&gt;500,"             -o-",((H10/G10))*100)))))</f>
        <v>94.971083171134509</v>
      </c>
      <c r="L10" s="7"/>
    </row>
    <row r="11" spans="3:12" s="3" customFormat="1" ht="14.25" x14ac:dyDescent="0.2">
      <c r="C11" s="23" t="s">
        <v>16</v>
      </c>
      <c r="D11" s="23"/>
      <c r="E11" s="23"/>
      <c r="F11" s="32">
        <f>SUM(F12:F21)</f>
        <v>52583.011052000009</v>
      </c>
      <c r="G11" s="32">
        <f>SUM(G12:G21)</f>
        <v>47153.902844770004</v>
      </c>
      <c r="H11" s="32">
        <f>SUM(H12:H21)</f>
        <v>46910.234971330006</v>
      </c>
      <c r="I11" s="32"/>
      <c r="J11" s="33">
        <f t="shared" ref="J11:J42" si="2">IF(AND(H11=0,F11&gt;0),"n.a.",IF(AND(H11=0,F11&lt;0),"n.a.",IF(OR(H11=0,F11=0),"              n.a.",IF(OR((AND(H11&lt;0,F11&gt;0)),(AND(H11&gt;0,F11&lt;0))),"                n.a.",IF(((H11/F11))*100&gt;500,"             -o-",((H11/F11))*100)))))</f>
        <v>89.211770175998254</v>
      </c>
      <c r="K11" s="33">
        <f t="shared" ref="K11:K42" si="3">IF(AND(H11=0,G11&gt;0),"n.a.",IF(AND(H11=0,G11&lt;0),"n.a.",IF(OR(H11=0,G11=0),"              n.a.",IF(OR((AND(H11&lt;0,G11&gt;0)),(AND(H11&gt;0,G11&lt;0))),"                n.a.",IF(((H11/G11))*100&gt;500,"             -o-",((H11/G11))*100)))))</f>
        <v>99.48324982930437</v>
      </c>
      <c r="L11" s="14"/>
    </row>
    <row r="12" spans="3:12" s="3" customFormat="1" ht="14.25" x14ac:dyDescent="0.2">
      <c r="C12" s="23"/>
      <c r="D12" s="34" t="s">
        <v>41</v>
      </c>
      <c r="E12" s="35"/>
      <c r="F12" s="36">
        <v>2823.4498910000002</v>
      </c>
      <c r="G12" s="36">
        <v>2684.5032955299998</v>
      </c>
      <c r="H12" s="36">
        <v>2596.6282021900001</v>
      </c>
      <c r="I12" s="36"/>
      <c r="J12" s="37">
        <f t="shared" si="2"/>
        <v>91.966505602489548</v>
      </c>
      <c r="K12" s="37">
        <f t="shared" si="3"/>
        <v>96.726579047739619</v>
      </c>
      <c r="L12" s="7"/>
    </row>
    <row r="13" spans="3:12" s="3" customFormat="1" ht="14.25" x14ac:dyDescent="0.2">
      <c r="C13" s="23"/>
      <c r="D13" s="34" t="s">
        <v>42</v>
      </c>
      <c r="E13" s="35"/>
      <c r="F13" s="36">
        <v>1781.463769</v>
      </c>
      <c r="G13" s="36">
        <v>3729.8869333100029</v>
      </c>
      <c r="H13" s="36">
        <v>3629.4405495800011</v>
      </c>
      <c r="I13" s="36"/>
      <c r="J13" s="37">
        <f t="shared" si="2"/>
        <v>203.7336157342867</v>
      </c>
      <c r="K13" s="37">
        <f t="shared" si="3"/>
        <v>97.306985827560652</v>
      </c>
      <c r="L13" s="7"/>
    </row>
    <row r="14" spans="3:12" s="3" customFormat="1" ht="14.25" x14ac:dyDescent="0.2">
      <c r="C14" s="23"/>
      <c r="D14" s="34" t="s">
        <v>43</v>
      </c>
      <c r="E14" s="35"/>
      <c r="F14" s="36">
        <v>410.133105</v>
      </c>
      <c r="G14" s="36">
        <v>210.42701052999996</v>
      </c>
      <c r="H14" s="36">
        <v>209.08632961000001</v>
      </c>
      <c r="I14" s="36"/>
      <c r="J14" s="37">
        <f t="shared" si="2"/>
        <v>50.980115250633084</v>
      </c>
      <c r="K14" s="37">
        <f t="shared" si="3"/>
        <v>99.362876031635295</v>
      </c>
      <c r="L14" s="7"/>
    </row>
    <row r="15" spans="3:12" s="3" customFormat="1" ht="27" customHeight="1" x14ac:dyDescent="0.2">
      <c r="C15" s="23"/>
      <c r="D15" s="34" t="s">
        <v>44</v>
      </c>
      <c r="E15" s="35"/>
      <c r="F15" s="36">
        <v>1526.762127</v>
      </c>
      <c r="G15" s="36">
        <v>1145.8766110400004</v>
      </c>
      <c r="H15" s="36">
        <v>1184.6783443500001</v>
      </c>
      <c r="I15" s="36"/>
      <c r="J15" s="37">
        <f t="shared" si="2"/>
        <v>77.594166334072298</v>
      </c>
      <c r="K15" s="37">
        <f t="shared" si="3"/>
        <v>103.38620519313884</v>
      </c>
      <c r="L15" s="7"/>
    </row>
    <row r="16" spans="3:12" s="3" customFormat="1" ht="14.25" x14ac:dyDescent="0.2">
      <c r="C16" s="23"/>
      <c r="D16" s="34" t="s">
        <v>45</v>
      </c>
      <c r="E16" s="35"/>
      <c r="F16" s="36">
        <v>23662.555132000005</v>
      </c>
      <c r="G16" s="36">
        <v>19148.974928399995</v>
      </c>
      <c r="H16" s="36">
        <v>19106.875298109997</v>
      </c>
      <c r="I16" s="36"/>
      <c r="J16" s="37">
        <f t="shared" si="2"/>
        <v>80.747303879583384</v>
      </c>
      <c r="K16" s="37">
        <f t="shared" si="3"/>
        <v>99.780146820143571</v>
      </c>
      <c r="L16" s="7"/>
    </row>
    <row r="17" spans="3:12" s="3" customFormat="1" ht="14.25" x14ac:dyDescent="0.2">
      <c r="C17" s="23"/>
      <c r="D17" s="34" t="s">
        <v>46</v>
      </c>
      <c r="E17" s="35"/>
      <c r="F17" s="36">
        <v>16615.385818999999</v>
      </c>
      <c r="G17" s="36">
        <v>14845.618557470001</v>
      </c>
      <c r="H17" s="36">
        <v>14800.474201030003</v>
      </c>
      <c r="I17" s="36"/>
      <c r="J17" s="37">
        <f t="shared" si="2"/>
        <v>89.076921609038948</v>
      </c>
      <c r="K17" s="37">
        <f t="shared" si="3"/>
        <v>99.695907878373433</v>
      </c>
      <c r="L17" s="7"/>
    </row>
    <row r="18" spans="3:12" s="3" customFormat="1" ht="14.25" x14ac:dyDescent="0.2">
      <c r="C18" s="23"/>
      <c r="D18" s="34" t="s">
        <v>47</v>
      </c>
      <c r="E18" s="35"/>
      <c r="F18" s="36">
        <v>222.097196</v>
      </c>
      <c r="G18" s="36">
        <v>107.19125282000002</v>
      </c>
      <c r="H18" s="36">
        <v>105.27220266</v>
      </c>
      <c r="I18" s="36"/>
      <c r="J18" s="37">
        <f t="shared" si="2"/>
        <v>47.39915881693527</v>
      </c>
      <c r="K18" s="37">
        <f t="shared" si="3"/>
        <v>98.209695185462039</v>
      </c>
      <c r="L18" s="7"/>
    </row>
    <row r="19" spans="3:12" s="3" customFormat="1" ht="26.25" customHeight="1" x14ac:dyDescent="0.2">
      <c r="C19" s="23"/>
      <c r="D19" s="34" t="s">
        <v>48</v>
      </c>
      <c r="E19" s="35"/>
      <c r="F19" s="36">
        <v>154.53019800000001</v>
      </c>
      <c r="G19" s="36">
        <v>113.22399060000002</v>
      </c>
      <c r="H19" s="36">
        <v>113.22399060000002</v>
      </c>
      <c r="I19" s="36"/>
      <c r="J19" s="37">
        <f t="shared" si="2"/>
        <v>73.26981526290416</v>
      </c>
      <c r="K19" s="37">
        <f t="shared" si="3"/>
        <v>100</v>
      </c>
      <c r="L19" s="7"/>
    </row>
    <row r="20" spans="3:12" s="3" customFormat="1" ht="14.25" x14ac:dyDescent="0.2">
      <c r="C20" s="23"/>
      <c r="D20" s="34" t="s">
        <v>49</v>
      </c>
      <c r="E20" s="35"/>
      <c r="F20" s="36">
        <v>386.63381500000003</v>
      </c>
      <c r="G20" s="36">
        <v>246.20764835000003</v>
      </c>
      <c r="H20" s="36">
        <v>243.77353248</v>
      </c>
      <c r="I20" s="36"/>
      <c r="J20" s="37">
        <f t="shared" si="2"/>
        <v>63.050235913793514</v>
      </c>
      <c r="K20" s="37">
        <f t="shared" si="3"/>
        <v>99.011356517024282</v>
      </c>
      <c r="L20" s="7"/>
    </row>
    <row r="21" spans="3:12" s="3" customFormat="1" ht="14.25" x14ac:dyDescent="0.2">
      <c r="C21" s="23"/>
      <c r="D21" s="34" t="s">
        <v>186</v>
      </c>
      <c r="E21" s="35"/>
      <c r="F21" s="36">
        <v>5000</v>
      </c>
      <c r="G21" s="36">
        <v>4921.9926167200001</v>
      </c>
      <c r="H21" s="36">
        <v>4920.7823207199999</v>
      </c>
      <c r="I21" s="36"/>
      <c r="J21" s="37">
        <f t="shared" si="2"/>
        <v>98.415646414399987</v>
      </c>
      <c r="K21" s="37">
        <f t="shared" si="3"/>
        <v>99.975410446657548</v>
      </c>
      <c r="L21" s="7"/>
    </row>
    <row r="22" spans="3:12" s="3" customFormat="1" ht="14.25" x14ac:dyDescent="0.2">
      <c r="C22" s="23" t="s">
        <v>17</v>
      </c>
      <c r="D22" s="23"/>
      <c r="E22" s="23"/>
      <c r="F22" s="32">
        <f>SUM(F23)</f>
        <v>4435.8733410000004</v>
      </c>
      <c r="G22" s="32">
        <f>SUM(G23)</f>
        <v>4016.5396245200004</v>
      </c>
      <c r="H22" s="32">
        <f>SUM(H23)</f>
        <v>4030.8097458500029</v>
      </c>
      <c r="I22" s="32"/>
      <c r="J22" s="33">
        <f t="shared" si="2"/>
        <v>90.868458947958104</v>
      </c>
      <c r="K22" s="33">
        <f t="shared" si="3"/>
        <v>100.35528396739539</v>
      </c>
      <c r="L22" s="14"/>
    </row>
    <row r="23" spans="3:12" s="3" customFormat="1" ht="14.25" x14ac:dyDescent="0.2">
      <c r="C23" s="23"/>
      <c r="D23" s="34" t="s">
        <v>187</v>
      </c>
      <c r="E23" s="35"/>
      <c r="F23" s="36">
        <v>4435.8733410000004</v>
      </c>
      <c r="G23" s="36">
        <v>4016.5396245200004</v>
      </c>
      <c r="H23" s="36">
        <v>4030.8097458500029</v>
      </c>
      <c r="I23" s="36"/>
      <c r="J23" s="37">
        <f t="shared" si="2"/>
        <v>90.868458947958104</v>
      </c>
      <c r="K23" s="37">
        <f t="shared" si="3"/>
        <v>100.35528396739539</v>
      </c>
      <c r="L23" s="7"/>
    </row>
    <row r="24" spans="3:12" s="3" customFormat="1" ht="14.25" x14ac:dyDescent="0.2">
      <c r="C24" s="23" t="s">
        <v>18</v>
      </c>
      <c r="D24" s="23"/>
      <c r="E24" s="23"/>
      <c r="F24" s="32">
        <f>SUM(F25:F36)</f>
        <v>16654.769633</v>
      </c>
      <c r="G24" s="32">
        <f>SUM(G25:G36)</f>
        <v>14486.945602219994</v>
      </c>
      <c r="H24" s="32">
        <f>SUM(H25:H36)</f>
        <v>13970.196310249999</v>
      </c>
      <c r="I24" s="32"/>
      <c r="J24" s="33">
        <f t="shared" si="2"/>
        <v>83.881054004909501</v>
      </c>
      <c r="K24" s="33">
        <f t="shared" si="3"/>
        <v>96.433000398021733</v>
      </c>
      <c r="L24" s="14"/>
    </row>
    <row r="25" spans="3:12" s="3" customFormat="1" ht="14.25" x14ac:dyDescent="0.2">
      <c r="C25" s="23"/>
      <c r="D25" s="34" t="s">
        <v>57</v>
      </c>
      <c r="E25" s="35"/>
      <c r="F25" s="36">
        <v>551.48226299999999</v>
      </c>
      <c r="G25" s="36">
        <v>403.32661163999995</v>
      </c>
      <c r="H25" s="36">
        <v>398.3291544199999</v>
      </c>
      <c r="I25" s="36"/>
      <c r="J25" s="37">
        <f t="shared" si="2"/>
        <v>72.228824233282722</v>
      </c>
      <c r="K25" s="37">
        <f t="shared" si="3"/>
        <v>98.760940370465647</v>
      </c>
      <c r="L25" s="7"/>
    </row>
    <row r="26" spans="3:12" s="3" customFormat="1" ht="14.25" x14ac:dyDescent="0.2">
      <c r="C26" s="23"/>
      <c r="D26" s="34" t="s">
        <v>58</v>
      </c>
      <c r="E26" s="35"/>
      <c r="F26" s="36">
        <v>3240.2032329999997</v>
      </c>
      <c r="G26" s="36">
        <v>2983.8967831799991</v>
      </c>
      <c r="H26" s="36">
        <v>2913.5115717499998</v>
      </c>
      <c r="I26" s="36"/>
      <c r="J26" s="37">
        <f t="shared" si="2"/>
        <v>89.91755646921176</v>
      </c>
      <c r="K26" s="37">
        <f t="shared" si="3"/>
        <v>97.64116467343122</v>
      </c>
      <c r="L26" s="7"/>
    </row>
    <row r="27" spans="3:12" s="3" customFormat="1" ht="14.25" x14ac:dyDescent="0.2">
      <c r="C27" s="23"/>
      <c r="D27" s="34" t="s">
        <v>59</v>
      </c>
      <c r="E27" s="35"/>
      <c r="F27" s="36">
        <v>8263.5834869999999</v>
      </c>
      <c r="G27" s="36">
        <v>7133.4010642199955</v>
      </c>
      <c r="H27" s="36">
        <v>6933.2946354200003</v>
      </c>
      <c r="I27" s="36"/>
      <c r="J27" s="37">
        <f t="shared" si="2"/>
        <v>83.901792077580311</v>
      </c>
      <c r="K27" s="37">
        <f t="shared" si="3"/>
        <v>97.194796325084027</v>
      </c>
      <c r="L27" s="7"/>
    </row>
    <row r="28" spans="3:12" s="3" customFormat="1" ht="14.25" x14ac:dyDescent="0.2">
      <c r="C28" s="23"/>
      <c r="D28" s="34" t="s">
        <v>60</v>
      </c>
      <c r="E28" s="35"/>
      <c r="F28" s="36">
        <v>410</v>
      </c>
      <c r="G28" s="36">
        <v>270.64</v>
      </c>
      <c r="H28" s="36">
        <v>270.64</v>
      </c>
      <c r="I28" s="36"/>
      <c r="J28" s="37">
        <f t="shared" si="2"/>
        <v>66.009756097560967</v>
      </c>
      <c r="K28" s="37">
        <f t="shared" si="3"/>
        <v>100</v>
      </c>
      <c r="L28" s="7"/>
    </row>
    <row r="29" spans="3:12" s="3" customFormat="1" ht="14.25" x14ac:dyDescent="0.2">
      <c r="C29" s="23"/>
      <c r="D29" s="34" t="s">
        <v>61</v>
      </c>
      <c r="E29" s="35"/>
      <c r="F29" s="36">
        <v>77.5</v>
      </c>
      <c r="G29" s="36">
        <v>46.155000000000001</v>
      </c>
      <c r="H29" s="36">
        <v>46.155000000000001</v>
      </c>
      <c r="I29" s="36"/>
      <c r="J29" s="37">
        <f t="shared" si="2"/>
        <v>59.554838709677412</v>
      </c>
      <c r="K29" s="37">
        <f t="shared" si="3"/>
        <v>100</v>
      </c>
      <c r="L29" s="7"/>
    </row>
    <row r="30" spans="3:12" s="3" customFormat="1" ht="14.25" x14ac:dyDescent="0.2">
      <c r="C30" s="23"/>
      <c r="D30" s="34" t="s">
        <v>62</v>
      </c>
      <c r="E30" s="35"/>
      <c r="F30" s="36">
        <v>160</v>
      </c>
      <c r="G30" s="36">
        <v>160</v>
      </c>
      <c r="H30" s="36">
        <v>160</v>
      </c>
      <c r="I30" s="36"/>
      <c r="J30" s="37">
        <f t="shared" si="2"/>
        <v>100</v>
      </c>
      <c r="K30" s="37">
        <f t="shared" si="3"/>
        <v>100</v>
      </c>
      <c r="L30" s="7"/>
    </row>
    <row r="31" spans="3:12" s="3" customFormat="1" ht="14.25" x14ac:dyDescent="0.2">
      <c r="C31" s="23"/>
      <c r="D31" s="34" t="s">
        <v>63</v>
      </c>
      <c r="E31" s="35"/>
      <c r="F31" s="36">
        <v>300</v>
      </c>
      <c r="G31" s="36">
        <v>250</v>
      </c>
      <c r="H31" s="36">
        <v>250</v>
      </c>
      <c r="I31" s="36"/>
      <c r="J31" s="37">
        <f t="shared" si="2"/>
        <v>83.333333333333343</v>
      </c>
      <c r="K31" s="37">
        <f t="shared" si="3"/>
        <v>100</v>
      </c>
      <c r="L31" s="7"/>
    </row>
    <row r="32" spans="3:12" s="3" customFormat="1" ht="14.25" x14ac:dyDescent="0.2">
      <c r="C32" s="23"/>
      <c r="D32" s="34" t="s">
        <v>64</v>
      </c>
      <c r="E32" s="35"/>
      <c r="F32" s="36">
        <v>162.5</v>
      </c>
      <c r="G32" s="36">
        <v>162.5</v>
      </c>
      <c r="H32" s="36">
        <v>162.5</v>
      </c>
      <c r="I32" s="36"/>
      <c r="J32" s="37">
        <f t="shared" si="2"/>
        <v>100</v>
      </c>
      <c r="K32" s="37">
        <f t="shared" si="3"/>
        <v>100</v>
      </c>
      <c r="L32" s="7"/>
    </row>
    <row r="33" spans="3:12" s="3" customFormat="1" ht="14.25" x14ac:dyDescent="0.2">
      <c r="C33" s="23"/>
      <c r="D33" s="34" t="s">
        <v>65</v>
      </c>
      <c r="E33" s="35"/>
      <c r="F33" s="36">
        <v>250</v>
      </c>
      <c r="G33" s="36">
        <v>140.1</v>
      </c>
      <c r="H33" s="36">
        <v>140.1</v>
      </c>
      <c r="I33" s="36"/>
      <c r="J33" s="37">
        <f t="shared" si="2"/>
        <v>56.04</v>
      </c>
      <c r="K33" s="37">
        <f t="shared" si="3"/>
        <v>100</v>
      </c>
      <c r="L33" s="7"/>
    </row>
    <row r="34" spans="3:12" s="3" customFormat="1" ht="14.25" x14ac:dyDescent="0.2">
      <c r="C34" s="23"/>
      <c r="D34" s="34" t="s">
        <v>189</v>
      </c>
      <c r="E34" s="35"/>
      <c r="F34" s="36">
        <v>646.07170699999995</v>
      </c>
      <c r="G34" s="36">
        <v>491.41982893000005</v>
      </c>
      <c r="H34" s="36">
        <v>296.14894489000005</v>
      </c>
      <c r="I34" s="36"/>
      <c r="J34" s="37">
        <f t="shared" si="2"/>
        <v>45.838401787496949</v>
      </c>
      <c r="K34" s="37">
        <f t="shared" si="3"/>
        <v>60.263938786276526</v>
      </c>
      <c r="L34" s="7"/>
    </row>
    <row r="35" spans="3:12" s="3" customFormat="1" ht="14.25" x14ac:dyDescent="0.2">
      <c r="C35" s="23"/>
      <c r="D35" s="34" t="s">
        <v>66</v>
      </c>
      <c r="E35" s="35"/>
      <c r="F35" s="36">
        <v>1049.5089399999999</v>
      </c>
      <c r="G35" s="36">
        <v>1289.7516362499998</v>
      </c>
      <c r="H35" s="36">
        <v>1243.76232577</v>
      </c>
      <c r="I35" s="36"/>
      <c r="J35" s="37">
        <f t="shared" si="2"/>
        <v>118.50897866291639</v>
      </c>
      <c r="K35" s="37">
        <f t="shared" si="3"/>
        <v>96.434250658234049</v>
      </c>
      <c r="L35" s="7"/>
    </row>
    <row r="36" spans="3:12" s="3" customFormat="1" ht="14.25" x14ac:dyDescent="0.2">
      <c r="C36" s="23"/>
      <c r="D36" s="34" t="s">
        <v>212</v>
      </c>
      <c r="E36" s="35"/>
      <c r="F36" s="36">
        <v>1543.920003</v>
      </c>
      <c r="G36" s="36">
        <v>1155.754678</v>
      </c>
      <c r="H36" s="36">
        <v>1155.754678</v>
      </c>
      <c r="I36" s="36"/>
      <c r="J36" s="37">
        <f t="shared" si="2"/>
        <v>74.858456121706197</v>
      </c>
      <c r="K36" s="37">
        <f t="shared" si="3"/>
        <v>100</v>
      </c>
      <c r="L36" s="7"/>
    </row>
    <row r="37" spans="3:12" s="3" customFormat="1" ht="14.25" x14ac:dyDescent="0.2">
      <c r="C37" s="23" t="s">
        <v>20</v>
      </c>
      <c r="D37" s="23"/>
      <c r="E37" s="23"/>
      <c r="F37" s="32">
        <f>SUM(F38)</f>
        <v>8047.4024060000002</v>
      </c>
      <c r="G37" s="32">
        <f>SUM(G38)</f>
        <v>7881.4723711199977</v>
      </c>
      <c r="H37" s="32">
        <f>SUM(H38)</f>
        <v>7880.9082821799984</v>
      </c>
      <c r="I37" s="32"/>
      <c r="J37" s="33">
        <f t="shared" si="2"/>
        <v>97.931082411190644</v>
      </c>
      <c r="K37" s="33">
        <f t="shared" si="3"/>
        <v>99.992842848221272</v>
      </c>
      <c r="L37" s="14"/>
    </row>
    <row r="38" spans="3:12" s="3" customFormat="1" ht="14.25" x14ac:dyDescent="0.2">
      <c r="C38" s="23"/>
      <c r="D38" s="34" t="s">
        <v>67</v>
      </c>
      <c r="E38" s="35"/>
      <c r="F38" s="36">
        <v>8047.4024060000002</v>
      </c>
      <c r="G38" s="36">
        <v>7881.4723711199977</v>
      </c>
      <c r="H38" s="36">
        <v>7880.9082821799984</v>
      </c>
      <c r="I38" s="36"/>
      <c r="J38" s="37">
        <f t="shared" si="2"/>
        <v>97.931082411190644</v>
      </c>
      <c r="K38" s="37">
        <f t="shared" si="3"/>
        <v>99.992842848221272</v>
      </c>
      <c r="L38" s="7"/>
    </row>
    <row r="39" spans="3:12" s="3" customFormat="1" ht="14.25" x14ac:dyDescent="0.2">
      <c r="C39" s="23" t="s">
        <v>21</v>
      </c>
      <c r="D39" s="23"/>
      <c r="E39" s="23"/>
      <c r="F39" s="32">
        <f>SUM(F40:F52)</f>
        <v>64675.736234999997</v>
      </c>
      <c r="G39" s="32">
        <f>SUM(G40:G52)</f>
        <v>56547.79583090001</v>
      </c>
      <c r="H39" s="32">
        <f>SUM(H40:H52)</f>
        <v>46680.251229799993</v>
      </c>
      <c r="I39" s="32"/>
      <c r="J39" s="33">
        <f t="shared" si="2"/>
        <v>72.175832773185277</v>
      </c>
      <c r="K39" s="33">
        <f t="shared" si="3"/>
        <v>82.550080942840225</v>
      </c>
      <c r="L39" s="14"/>
    </row>
    <row r="40" spans="3:12" s="3" customFormat="1" ht="30" customHeight="1" x14ac:dyDescent="0.2">
      <c r="C40" s="23"/>
      <c r="D40" s="34" t="s">
        <v>68</v>
      </c>
      <c r="E40" s="35"/>
      <c r="F40" s="36">
        <v>3463.5963230000002</v>
      </c>
      <c r="G40" s="36">
        <v>2985.3101862800004</v>
      </c>
      <c r="H40" s="36">
        <v>2941.9407719699998</v>
      </c>
      <c r="I40" s="36"/>
      <c r="J40" s="37">
        <f t="shared" si="2"/>
        <v>84.938904468573654</v>
      </c>
      <c r="K40" s="37">
        <f t="shared" si="3"/>
        <v>98.547239261457008</v>
      </c>
      <c r="L40" s="7"/>
    </row>
    <row r="41" spans="3:12" s="3" customFormat="1" ht="28.5" customHeight="1" x14ac:dyDescent="0.2">
      <c r="C41" s="23"/>
      <c r="D41" s="34" t="s">
        <v>190</v>
      </c>
      <c r="E41" s="35"/>
      <c r="F41" s="36">
        <v>460.00394799999998</v>
      </c>
      <c r="G41" s="36">
        <v>320.45081800000003</v>
      </c>
      <c r="H41" s="36">
        <v>320.45081800000003</v>
      </c>
      <c r="I41" s="36"/>
      <c r="J41" s="37">
        <f t="shared" si="2"/>
        <v>69.662623417310328</v>
      </c>
      <c r="K41" s="37">
        <f t="shared" si="3"/>
        <v>100</v>
      </c>
      <c r="L41" s="7"/>
    </row>
    <row r="42" spans="3:12" s="3" customFormat="1" ht="14.25" x14ac:dyDescent="0.2">
      <c r="C42" s="23"/>
      <c r="D42" s="34" t="s">
        <v>69</v>
      </c>
      <c r="E42" s="35"/>
      <c r="F42" s="36">
        <v>1556.7987700000001</v>
      </c>
      <c r="G42" s="36">
        <v>1114.3537686599998</v>
      </c>
      <c r="H42" s="36">
        <v>1047.1761122300002</v>
      </c>
      <c r="I42" s="36"/>
      <c r="J42" s="37">
        <f t="shared" si="2"/>
        <v>67.264705780182496</v>
      </c>
      <c r="K42" s="37">
        <f t="shared" si="3"/>
        <v>93.971604142302127</v>
      </c>
      <c r="L42" s="7"/>
    </row>
    <row r="43" spans="3:12" s="3" customFormat="1" ht="28.5" customHeight="1" x14ac:dyDescent="0.2">
      <c r="C43" s="23"/>
      <c r="D43" s="34" t="s">
        <v>70</v>
      </c>
      <c r="E43" s="35"/>
      <c r="F43" s="36">
        <v>1931.317366</v>
      </c>
      <c r="G43" s="36">
        <v>2394.8876862299981</v>
      </c>
      <c r="H43" s="36">
        <v>2038.9108293699999</v>
      </c>
      <c r="I43" s="36"/>
      <c r="J43" s="37">
        <f t="shared" ref="J43:J74" si="4">IF(AND(H43=0,F43&gt;0),"n.a.",IF(AND(H43=0,F43&lt;0),"n.a.",IF(OR(H43=0,F43=0),"              n.a.",IF(OR((AND(H43&lt;0,F43&gt;0)),(AND(H43&gt;0,F43&lt;0))),"                n.a.",IF(((H43/F43))*100&gt;500,"             -o-",((H43/F43))*100)))))</f>
        <v>105.57098824171189</v>
      </c>
      <c r="K43" s="37">
        <f t="shared" ref="K43:K74" si="5">IF(AND(H43=0,G43&gt;0),"n.a.",IF(AND(H43=0,G43&lt;0),"n.a.",IF(OR(H43=0,G43=0),"              n.a.",IF(OR((AND(H43&lt;0,G43&gt;0)),(AND(H43&gt;0,G43&lt;0))),"                n.a.",IF(((H43/G43))*100&gt;500,"             -o-",((H43/G43))*100)))))</f>
        <v>85.135968634071006</v>
      </c>
      <c r="L43" s="7"/>
    </row>
    <row r="44" spans="3:12" s="3" customFormat="1" ht="14.25" x14ac:dyDescent="0.2">
      <c r="C44" s="23"/>
      <c r="D44" s="34" t="s">
        <v>213</v>
      </c>
      <c r="E44" s="35"/>
      <c r="F44" s="36">
        <v>2000</v>
      </c>
      <c r="G44" s="36">
        <v>1953.17751518</v>
      </c>
      <c r="H44" s="36">
        <v>1858.17751518</v>
      </c>
      <c r="I44" s="36"/>
      <c r="J44" s="37">
        <f t="shared" si="4"/>
        <v>92.908875758999997</v>
      </c>
      <c r="K44" s="37">
        <f t="shared" si="5"/>
        <v>95.136130778607438</v>
      </c>
      <c r="L44" s="7"/>
    </row>
    <row r="45" spans="3:12" s="3" customFormat="1" ht="14.25" x14ac:dyDescent="0.2">
      <c r="C45" s="23"/>
      <c r="D45" s="34" t="s">
        <v>71</v>
      </c>
      <c r="E45" s="35"/>
      <c r="F45" s="36">
        <v>4278.4953580000001</v>
      </c>
      <c r="G45" s="36">
        <v>3236.0966671899996</v>
      </c>
      <c r="H45" s="36">
        <v>2728.6142745999996</v>
      </c>
      <c r="I45" s="36"/>
      <c r="J45" s="37">
        <f t="shared" si="4"/>
        <v>63.775090219462136</v>
      </c>
      <c r="K45" s="37">
        <f t="shared" si="5"/>
        <v>84.318070664104667</v>
      </c>
      <c r="L45" s="7"/>
    </row>
    <row r="46" spans="3:12" s="3" customFormat="1" ht="14.25" x14ac:dyDescent="0.2">
      <c r="C46" s="23"/>
      <c r="D46" s="34" t="s">
        <v>72</v>
      </c>
      <c r="E46" s="35"/>
      <c r="F46" s="36">
        <v>16448.859444999998</v>
      </c>
      <c r="G46" s="36">
        <v>15605.181043440001</v>
      </c>
      <c r="H46" s="36">
        <v>11631.595699399999</v>
      </c>
      <c r="I46" s="36"/>
      <c r="J46" s="37">
        <f t="shared" si="4"/>
        <v>70.713691355273184</v>
      </c>
      <c r="K46" s="37">
        <f t="shared" si="5"/>
        <v>74.536755882685569</v>
      </c>
      <c r="L46" s="7"/>
    </row>
    <row r="47" spans="3:12" s="3" customFormat="1" ht="14.25" x14ac:dyDescent="0.2">
      <c r="C47" s="23"/>
      <c r="D47" s="34" t="s">
        <v>73</v>
      </c>
      <c r="E47" s="35"/>
      <c r="F47" s="36">
        <v>3098.1525269999997</v>
      </c>
      <c r="G47" s="36">
        <v>2713.1881986500002</v>
      </c>
      <c r="H47" s="36">
        <v>2583.7914379899976</v>
      </c>
      <c r="I47" s="36"/>
      <c r="J47" s="37">
        <f t="shared" si="4"/>
        <v>83.397812582582304</v>
      </c>
      <c r="K47" s="37">
        <f t="shared" si="5"/>
        <v>95.230822516315442</v>
      </c>
      <c r="L47" s="7"/>
    </row>
    <row r="48" spans="3:12" s="3" customFormat="1" ht="14.25" x14ac:dyDescent="0.2">
      <c r="C48" s="23"/>
      <c r="D48" s="34" t="s">
        <v>74</v>
      </c>
      <c r="E48" s="35"/>
      <c r="F48" s="36">
        <v>2285.5072399999999</v>
      </c>
      <c r="G48" s="36">
        <v>1515.06475075</v>
      </c>
      <c r="H48" s="36">
        <v>925.15620024999998</v>
      </c>
      <c r="I48" s="36"/>
      <c r="J48" s="37">
        <f t="shared" si="4"/>
        <v>40.479250472643443</v>
      </c>
      <c r="K48" s="37">
        <f t="shared" si="5"/>
        <v>61.063806005124299</v>
      </c>
      <c r="L48" s="7"/>
    </row>
    <row r="49" spans="1:12 16371:16372" s="3" customFormat="1" ht="14.25" x14ac:dyDescent="0.2">
      <c r="C49" s="23"/>
      <c r="D49" s="34" t="s">
        <v>214</v>
      </c>
      <c r="E49" s="35"/>
      <c r="F49" s="36">
        <v>9421.8105400000004</v>
      </c>
      <c r="G49" s="36">
        <v>6948.6097659800007</v>
      </c>
      <c r="H49" s="36">
        <v>5803.4909027799995</v>
      </c>
      <c r="I49" s="36"/>
      <c r="J49" s="37">
        <f t="shared" si="4"/>
        <v>61.596344759231371</v>
      </c>
      <c r="K49" s="37">
        <f t="shared" si="5"/>
        <v>83.520173073951597</v>
      </c>
      <c r="L49" s="7"/>
    </row>
    <row r="50" spans="1:12 16371:16372" s="3" customFormat="1" ht="14.25" x14ac:dyDescent="0.2">
      <c r="C50" s="23"/>
      <c r="D50" s="34" t="s">
        <v>75</v>
      </c>
      <c r="E50" s="35"/>
      <c r="F50" s="36">
        <v>2678.629406</v>
      </c>
      <c r="G50" s="36">
        <v>2576.8511984400002</v>
      </c>
      <c r="H50" s="36">
        <v>2498.4308972499998</v>
      </c>
      <c r="I50" s="36"/>
      <c r="J50" s="37">
        <f t="shared" si="4"/>
        <v>93.272734617697978</v>
      </c>
      <c r="K50" s="37">
        <f t="shared" si="5"/>
        <v>96.956739246818941</v>
      </c>
      <c r="L50" s="7"/>
    </row>
    <row r="51" spans="1:12 16371:16372" s="3" customFormat="1" ht="14.25" x14ac:dyDescent="0.2">
      <c r="C51" s="23"/>
      <c r="D51" s="34" t="s">
        <v>191</v>
      </c>
      <c r="E51" s="35"/>
      <c r="F51" s="36">
        <v>15063.168068999999</v>
      </c>
      <c r="G51" s="36">
        <v>13872.890128919998</v>
      </c>
      <c r="H51" s="36">
        <v>10994.089479229999</v>
      </c>
      <c r="I51" s="36"/>
      <c r="J51" s="37">
        <f t="shared" si="4"/>
        <v>72.986568488576026</v>
      </c>
      <c r="K51" s="37">
        <f t="shared" si="5"/>
        <v>79.248731713886116</v>
      </c>
      <c r="L51" s="7"/>
    </row>
    <row r="52" spans="1:12 16371:16372" s="3" customFormat="1" ht="14.25" x14ac:dyDescent="0.2">
      <c r="C52" s="23"/>
      <c r="D52" s="34" t="s">
        <v>76</v>
      </c>
      <c r="E52" s="35"/>
      <c r="F52" s="36">
        <v>1989.3972429999999</v>
      </c>
      <c r="G52" s="36">
        <v>1311.7341031799999</v>
      </c>
      <c r="H52" s="36">
        <v>1308.4262915499999</v>
      </c>
      <c r="I52" s="36"/>
      <c r="J52" s="37">
        <f t="shared" si="4"/>
        <v>65.769986168116944</v>
      </c>
      <c r="K52" s="37">
        <f t="shared" si="5"/>
        <v>99.747829104848222</v>
      </c>
      <c r="L52" s="7"/>
    </row>
    <row r="53" spans="1:12 16371:16372" s="3" customFormat="1" ht="14.25" x14ac:dyDescent="0.2">
      <c r="C53" s="23" t="s">
        <v>22</v>
      </c>
      <c r="D53" s="23"/>
      <c r="E53" s="23"/>
      <c r="F53" s="32">
        <f>+F54+F60+F64+F66+F68+F73</f>
        <v>70921.132694999993</v>
      </c>
      <c r="G53" s="32">
        <f>+G54+G60+G64+G66+G68+G73</f>
        <v>58307.455744120016</v>
      </c>
      <c r="H53" s="32">
        <f>+H54+H60+H64+H66+H68+H73</f>
        <v>53194.333997239992</v>
      </c>
      <c r="I53" s="32"/>
      <c r="J53" s="33">
        <f t="shared" si="4"/>
        <v>75.004913170246425</v>
      </c>
      <c r="K53" s="33">
        <f t="shared" si="5"/>
        <v>91.230758259597607</v>
      </c>
      <c r="L53" s="14"/>
    </row>
    <row r="54" spans="1:12 16371:16372" s="3" customFormat="1" ht="14.25" x14ac:dyDescent="0.2">
      <c r="A54" s="8"/>
      <c r="B54" s="8"/>
      <c r="C54" s="38"/>
      <c r="D54" s="39" t="s">
        <v>23</v>
      </c>
      <c r="E54" s="35"/>
      <c r="F54" s="32">
        <f>SUM(F55:F59)</f>
        <v>19891.774026999999</v>
      </c>
      <c r="G54" s="32">
        <f>SUM(G55:G59)</f>
        <v>12755.343895270005</v>
      </c>
      <c r="H54" s="33">
        <f>SUM(H55:H59)</f>
        <v>11311.917118829995</v>
      </c>
      <c r="I54" s="33"/>
      <c r="J54" s="40">
        <f t="shared" si="4"/>
        <v>56.867311600643667</v>
      </c>
      <c r="K54" s="41">
        <f t="shared" si="5"/>
        <v>88.683748644556204</v>
      </c>
      <c r="XEQ54" s="8"/>
      <c r="XER54" s="8"/>
    </row>
    <row r="55" spans="1:12 16371:16372" s="3" customFormat="1" ht="25.5" x14ac:dyDescent="0.2">
      <c r="C55" s="23"/>
      <c r="D55" s="42"/>
      <c r="E55" s="43" t="s">
        <v>77</v>
      </c>
      <c r="F55" s="36">
        <v>61.714095</v>
      </c>
      <c r="G55" s="36">
        <v>34.084732769999995</v>
      </c>
      <c r="H55" s="36">
        <v>30.074607199999996</v>
      </c>
      <c r="I55" s="36"/>
      <c r="J55" s="37">
        <f t="shared" si="4"/>
        <v>48.732153003296894</v>
      </c>
      <c r="K55" s="37">
        <f t="shared" si="5"/>
        <v>88.234833474975787</v>
      </c>
      <c r="L55" s="7"/>
    </row>
    <row r="56" spans="1:12 16371:16372" s="3" customFormat="1" ht="25.5" x14ac:dyDescent="0.2">
      <c r="C56" s="23"/>
      <c r="D56" s="42"/>
      <c r="E56" s="43" t="s">
        <v>78</v>
      </c>
      <c r="F56" s="36">
        <v>5750.6161030000003</v>
      </c>
      <c r="G56" s="36">
        <v>3992.1497850299979</v>
      </c>
      <c r="H56" s="36">
        <v>3351.9496488199943</v>
      </c>
      <c r="I56" s="36"/>
      <c r="J56" s="37">
        <f t="shared" si="4"/>
        <v>58.288530981425424</v>
      </c>
      <c r="K56" s="37">
        <f t="shared" si="5"/>
        <v>83.96352414905212</v>
      </c>
      <c r="L56" s="7"/>
    </row>
    <row r="57" spans="1:12 16371:16372" s="3" customFormat="1" ht="14.25" x14ac:dyDescent="0.2">
      <c r="C57" s="23"/>
      <c r="D57" s="42"/>
      <c r="E57" s="42" t="s">
        <v>79</v>
      </c>
      <c r="F57" s="36">
        <v>461.00376699999998</v>
      </c>
      <c r="G57" s="36">
        <v>423.39973151000021</v>
      </c>
      <c r="H57" s="36">
        <v>416.00201593000003</v>
      </c>
      <c r="I57" s="36"/>
      <c r="J57" s="37">
        <f t="shared" si="4"/>
        <v>90.238311638351547</v>
      </c>
      <c r="K57" s="37">
        <f t="shared" si="5"/>
        <v>98.252782174986933</v>
      </c>
      <c r="L57" s="7"/>
    </row>
    <row r="58" spans="1:12 16371:16372" s="3" customFormat="1" ht="14.25" x14ac:dyDescent="0.2">
      <c r="C58" s="23"/>
      <c r="D58" s="42"/>
      <c r="E58" s="42" t="s">
        <v>80</v>
      </c>
      <c r="F58" s="36">
        <v>13058.971581</v>
      </c>
      <c r="G58" s="36">
        <v>8002.7370523900063</v>
      </c>
      <c r="H58" s="36">
        <v>7277.6779128700009</v>
      </c>
      <c r="I58" s="36"/>
      <c r="J58" s="37">
        <f t="shared" si="4"/>
        <v>55.729334180178277</v>
      </c>
      <c r="K58" s="37">
        <f t="shared" si="5"/>
        <v>90.939860515553647</v>
      </c>
      <c r="L58" s="7"/>
    </row>
    <row r="59" spans="1:12 16371:16372" s="3" customFormat="1" ht="38.25" x14ac:dyDescent="0.2">
      <c r="C59" s="23"/>
      <c r="D59" s="42"/>
      <c r="E59" s="43" t="s">
        <v>81</v>
      </c>
      <c r="F59" s="36">
        <v>559.468481</v>
      </c>
      <c r="G59" s="36">
        <v>302.97259356999996</v>
      </c>
      <c r="H59" s="36">
        <v>236.21293400999994</v>
      </c>
      <c r="I59" s="36"/>
      <c r="J59" s="37">
        <f t="shared" si="4"/>
        <v>42.220954715409597</v>
      </c>
      <c r="K59" s="37">
        <f t="shared" si="5"/>
        <v>77.965115995029564</v>
      </c>
      <c r="L59" s="7"/>
    </row>
    <row r="60" spans="1:12 16371:16372" s="3" customFormat="1" ht="14.25" x14ac:dyDescent="0.2">
      <c r="A60" s="8"/>
      <c r="B60" s="8"/>
      <c r="C60" s="38"/>
      <c r="D60" s="39" t="s">
        <v>24</v>
      </c>
      <c r="E60" s="35"/>
      <c r="F60" s="32">
        <f>SUM(F61:F63)</f>
        <v>9961.1813430000002</v>
      </c>
      <c r="G60" s="32">
        <f>SUM(G61:G63)</f>
        <v>7772.1155328500035</v>
      </c>
      <c r="H60" s="33">
        <f>SUM(H61:H63)</f>
        <v>7398.3400878599978</v>
      </c>
      <c r="I60" s="33"/>
      <c r="J60" s="40">
        <f t="shared" si="4"/>
        <v>74.271713696478557</v>
      </c>
      <c r="K60" s="41">
        <f t="shared" si="5"/>
        <v>95.190814606265334</v>
      </c>
      <c r="XEQ60" s="8"/>
      <c r="XER60" s="8"/>
    </row>
    <row r="61" spans="1:12 16371:16372" s="3" customFormat="1" ht="30.75" customHeight="1" x14ac:dyDescent="0.2">
      <c r="C61" s="23"/>
      <c r="D61" s="42"/>
      <c r="E61" s="43" t="s">
        <v>82</v>
      </c>
      <c r="F61" s="36">
        <v>3464.6035419999998</v>
      </c>
      <c r="G61" s="36">
        <v>1935.8594305100005</v>
      </c>
      <c r="H61" s="36">
        <v>1791.76492988</v>
      </c>
      <c r="I61" s="36"/>
      <c r="J61" s="37">
        <f t="shared" si="4"/>
        <v>51.716304857371185</v>
      </c>
      <c r="K61" s="37">
        <f t="shared" si="5"/>
        <v>92.556561785478451</v>
      </c>
      <c r="L61" s="7"/>
    </row>
    <row r="62" spans="1:12 16371:16372" s="3" customFormat="1" ht="25.5" x14ac:dyDescent="0.2">
      <c r="C62" s="23"/>
      <c r="D62" s="42"/>
      <c r="E62" s="43" t="s">
        <v>83</v>
      </c>
      <c r="F62" s="36">
        <v>6190.9871819999998</v>
      </c>
      <c r="G62" s="36">
        <v>5625.1993309100035</v>
      </c>
      <c r="H62" s="36">
        <v>5404.8044149699981</v>
      </c>
      <c r="I62" s="36"/>
      <c r="J62" s="37">
        <f t="shared" si="4"/>
        <v>87.301172754552127</v>
      </c>
      <c r="K62" s="37">
        <f t="shared" si="5"/>
        <v>96.082007001441653</v>
      </c>
      <c r="L62" s="7"/>
    </row>
    <row r="63" spans="1:12 16371:16372" s="3" customFormat="1" ht="25.5" x14ac:dyDescent="0.2">
      <c r="C63" s="23"/>
      <c r="D63" s="42"/>
      <c r="E63" s="43" t="s">
        <v>215</v>
      </c>
      <c r="F63" s="36">
        <v>305.590619</v>
      </c>
      <c r="G63" s="36">
        <v>211.05677142999994</v>
      </c>
      <c r="H63" s="36">
        <v>201.77074300999999</v>
      </c>
      <c r="I63" s="36"/>
      <c r="J63" s="37">
        <f t="shared" si="4"/>
        <v>66.026484605536922</v>
      </c>
      <c r="K63" s="37">
        <f t="shared" si="5"/>
        <v>95.600222462855314</v>
      </c>
      <c r="L63" s="7"/>
    </row>
    <row r="64" spans="1:12 16371:16372" s="3" customFormat="1" ht="14.25" x14ac:dyDescent="0.2">
      <c r="A64" s="8"/>
      <c r="B64" s="8"/>
      <c r="C64" s="38"/>
      <c r="D64" s="39" t="s">
        <v>8</v>
      </c>
      <c r="E64" s="35"/>
      <c r="F64" s="32">
        <f>SUM(F65)</f>
        <v>959.17999699999996</v>
      </c>
      <c r="G64" s="32">
        <f>SUM(G65)</f>
        <v>873.27349763000052</v>
      </c>
      <c r="H64" s="33">
        <f>SUM(H65)</f>
        <v>841.53528403999951</v>
      </c>
      <c r="I64" s="33"/>
      <c r="J64" s="40">
        <f t="shared" si="4"/>
        <v>87.734865892954971</v>
      </c>
      <c r="K64" s="41">
        <f t="shared" si="5"/>
        <v>96.365604398148335</v>
      </c>
      <c r="XEQ64" s="8"/>
      <c r="XER64" s="8"/>
    </row>
    <row r="65" spans="1:12 16371:16372" s="3" customFormat="1" ht="14.25" x14ac:dyDescent="0.2">
      <c r="C65" s="23"/>
      <c r="D65" s="42"/>
      <c r="E65" s="42" t="s">
        <v>8</v>
      </c>
      <c r="F65" s="36">
        <v>959.17999699999996</v>
      </c>
      <c r="G65" s="36">
        <v>873.27349763000052</v>
      </c>
      <c r="H65" s="36">
        <v>841.53528403999951</v>
      </c>
      <c r="I65" s="36"/>
      <c r="J65" s="37">
        <f t="shared" si="4"/>
        <v>87.734865892954971</v>
      </c>
      <c r="K65" s="37">
        <f t="shared" si="5"/>
        <v>96.365604398148335</v>
      </c>
      <c r="L65" s="7"/>
    </row>
    <row r="66" spans="1:12 16371:16372" s="3" customFormat="1" ht="14.25" x14ac:dyDescent="0.2">
      <c r="A66" s="8"/>
      <c r="B66" s="8"/>
      <c r="C66" s="38"/>
      <c r="D66" s="39" t="s">
        <v>25</v>
      </c>
      <c r="E66" s="35"/>
      <c r="F66" s="32">
        <f>SUM(F67)</f>
        <v>7786.5539049999998</v>
      </c>
      <c r="G66" s="32">
        <f>SUM(G67)</f>
        <v>6367.2834552400063</v>
      </c>
      <c r="H66" s="33">
        <f>SUM(H67)</f>
        <v>6031.4630259899968</v>
      </c>
      <c r="I66" s="33"/>
      <c r="J66" s="40">
        <f t="shared" si="4"/>
        <v>77.459979081593431</v>
      </c>
      <c r="K66" s="41">
        <f t="shared" si="5"/>
        <v>94.725844520497304</v>
      </c>
      <c r="XEQ66" s="8"/>
      <c r="XER66" s="8"/>
    </row>
    <row r="67" spans="1:12 16371:16372" s="3" customFormat="1" ht="14.25" x14ac:dyDescent="0.2">
      <c r="C67" s="23"/>
      <c r="D67" s="42"/>
      <c r="E67" s="42" t="s">
        <v>84</v>
      </c>
      <c r="F67" s="36">
        <v>7786.5539049999998</v>
      </c>
      <c r="G67" s="36">
        <v>6367.2834552400063</v>
      </c>
      <c r="H67" s="36">
        <v>6031.4630259899968</v>
      </c>
      <c r="I67" s="36"/>
      <c r="J67" s="37">
        <f t="shared" si="4"/>
        <v>77.459979081593431</v>
      </c>
      <c r="K67" s="37">
        <f t="shared" si="5"/>
        <v>94.725844520497304</v>
      </c>
      <c r="L67" s="7"/>
    </row>
    <row r="68" spans="1:12 16371:16372" s="3" customFormat="1" ht="14.25" x14ac:dyDescent="0.2">
      <c r="A68" s="8"/>
      <c r="B68" s="8"/>
      <c r="C68" s="38"/>
      <c r="D68" s="39" t="s">
        <v>26</v>
      </c>
      <c r="E68" s="35"/>
      <c r="F68" s="32">
        <f>SUM(F69:F72)</f>
        <v>30995.771927000002</v>
      </c>
      <c r="G68" s="32">
        <f>SUM(G69:G72)</f>
        <v>29581.692194570001</v>
      </c>
      <c r="H68" s="33">
        <f>SUM(H69:H72)</f>
        <v>26688.59678516</v>
      </c>
      <c r="I68" s="33"/>
      <c r="J68" s="40">
        <f t="shared" si="4"/>
        <v>86.103991370229181</v>
      </c>
      <c r="K68" s="41">
        <f t="shared" si="5"/>
        <v>90.21998001202563</v>
      </c>
      <c r="XEQ68" s="8"/>
      <c r="XER68" s="8"/>
    </row>
    <row r="69" spans="1:12 16371:16372" s="3" customFormat="1" ht="14.25" x14ac:dyDescent="0.2">
      <c r="C69" s="23"/>
      <c r="D69" s="42"/>
      <c r="E69" s="42" t="s">
        <v>85</v>
      </c>
      <c r="F69" s="36">
        <v>2211.7777500000002</v>
      </c>
      <c r="G69" s="36">
        <v>1873.8328595700004</v>
      </c>
      <c r="H69" s="36">
        <v>1743.2537440000003</v>
      </c>
      <c r="I69" s="36"/>
      <c r="J69" s="37">
        <f t="shared" si="4"/>
        <v>78.816858701105943</v>
      </c>
      <c r="K69" s="37">
        <f t="shared" si="5"/>
        <v>93.031442750984482</v>
      </c>
      <c r="L69" s="7"/>
    </row>
    <row r="70" spans="1:12 16371:16372" s="3" customFormat="1" ht="25.5" x14ac:dyDescent="0.2">
      <c r="C70" s="23"/>
      <c r="D70" s="42"/>
      <c r="E70" s="43" t="s">
        <v>86</v>
      </c>
      <c r="F70" s="36">
        <v>2027.4158339999999</v>
      </c>
      <c r="G70" s="36">
        <v>1128.1005588299997</v>
      </c>
      <c r="H70" s="36">
        <v>1012.5312380699983</v>
      </c>
      <c r="I70" s="36"/>
      <c r="J70" s="37">
        <f t="shared" si="4"/>
        <v>49.941961638541606</v>
      </c>
      <c r="K70" s="37">
        <f t="shared" si="5"/>
        <v>89.75540612444486</v>
      </c>
      <c r="L70" s="7"/>
    </row>
    <row r="71" spans="1:12 16371:16372" s="3" customFormat="1" ht="14.25" x14ac:dyDescent="0.2">
      <c r="C71" s="23"/>
      <c r="D71" s="42"/>
      <c r="E71" s="42" t="s">
        <v>87</v>
      </c>
      <c r="F71" s="36">
        <v>1128.1213909999999</v>
      </c>
      <c r="G71" s="36">
        <v>1130.27228511</v>
      </c>
      <c r="H71" s="36">
        <v>987.0336079299999</v>
      </c>
      <c r="I71" s="36"/>
      <c r="J71" s="37">
        <f t="shared" si="4"/>
        <v>87.493563707276607</v>
      </c>
      <c r="K71" s="37">
        <f t="shared" si="5"/>
        <v>87.3270645430309</v>
      </c>
      <c r="L71" s="7"/>
    </row>
    <row r="72" spans="1:12 16371:16372" s="3" customFormat="1" ht="14.25" x14ac:dyDescent="0.2">
      <c r="C72" s="23"/>
      <c r="D72" s="42"/>
      <c r="E72" s="42" t="s">
        <v>88</v>
      </c>
      <c r="F72" s="36">
        <v>25628.456952</v>
      </c>
      <c r="G72" s="36">
        <v>25449.486491060001</v>
      </c>
      <c r="H72" s="36">
        <v>22945.778195160001</v>
      </c>
      <c r="I72" s="36"/>
      <c r="J72" s="37">
        <f t="shared" si="4"/>
        <v>89.532421862680081</v>
      </c>
      <c r="K72" s="37">
        <f t="shared" si="5"/>
        <v>90.162047879514134</v>
      </c>
      <c r="L72" s="7"/>
    </row>
    <row r="73" spans="1:12 16371:16372" s="3" customFormat="1" ht="14.25" x14ac:dyDescent="0.2">
      <c r="A73" s="8"/>
      <c r="B73" s="8"/>
      <c r="C73" s="38"/>
      <c r="D73" s="39" t="s">
        <v>9</v>
      </c>
      <c r="E73" s="35"/>
      <c r="F73" s="32">
        <f>SUM(F74)</f>
        <v>1326.6714959999997</v>
      </c>
      <c r="G73" s="32">
        <f>SUM(G74)</f>
        <v>957.74716856000009</v>
      </c>
      <c r="H73" s="33">
        <f>SUM(H74)</f>
        <v>922.48169535999989</v>
      </c>
      <c r="I73" s="33"/>
      <c r="J73" s="40">
        <f t="shared" si="4"/>
        <v>69.533543016590144</v>
      </c>
      <c r="K73" s="41">
        <f t="shared" si="5"/>
        <v>96.317872361552077</v>
      </c>
      <c r="XEQ73" s="8"/>
      <c r="XER73" s="8"/>
    </row>
    <row r="74" spans="1:12 16371:16372" s="3" customFormat="1" ht="14.25" x14ac:dyDescent="0.2">
      <c r="C74" s="23"/>
      <c r="D74" s="42"/>
      <c r="E74" s="42" t="s">
        <v>9</v>
      </c>
      <c r="F74" s="36">
        <v>1326.6714959999997</v>
      </c>
      <c r="G74" s="36">
        <v>957.74716856000009</v>
      </c>
      <c r="H74" s="36">
        <v>922.48169535999989</v>
      </c>
      <c r="I74" s="36"/>
      <c r="J74" s="37">
        <f t="shared" si="4"/>
        <v>69.533543016590144</v>
      </c>
      <c r="K74" s="37">
        <f t="shared" si="5"/>
        <v>96.317872361552077</v>
      </c>
      <c r="L74" s="7"/>
    </row>
    <row r="75" spans="1:12 16371:16372" s="3" customFormat="1" ht="14.25" x14ac:dyDescent="0.2">
      <c r="C75" s="23" t="s">
        <v>10</v>
      </c>
      <c r="D75" s="23"/>
      <c r="E75" s="23"/>
      <c r="F75" s="32">
        <f>SUM(F76:F88)</f>
        <v>7327.9589489999989</v>
      </c>
      <c r="G75" s="32">
        <f>SUM(G76:G88)</f>
        <v>5367.2934512300008</v>
      </c>
      <c r="H75" s="32">
        <f>SUM(H76:H88)</f>
        <v>4621.7815538600007</v>
      </c>
      <c r="I75" s="32"/>
      <c r="J75" s="33">
        <f t="shared" ref="J75:J107" si="6">IF(AND(H75=0,F75&gt;0),"n.a.",IF(AND(H75=0,F75&lt;0),"n.a.",IF(OR(H75=0,F75=0),"              n.a.",IF(OR((AND(H75&lt;0,F75&gt;0)),(AND(H75&gt;0,F75&lt;0))),"                n.a.",IF(((H75/F75))*100&gt;500,"             -o-",((H75/F75))*100)))))</f>
        <v>63.070516442927214</v>
      </c>
      <c r="K75" s="33">
        <f t="shared" ref="K75:K107" si="7">IF(AND(H75=0,G75&gt;0),"n.a.",IF(AND(H75=0,G75&lt;0),"n.a.",IF(OR(H75=0,G75=0),"              n.a.",IF(OR((AND(H75&lt;0,G75&gt;0)),(AND(H75&gt;0,G75&lt;0))),"                n.a.",IF(((H75/G75))*100&gt;500,"             -o-",((H75/G75))*100)))))</f>
        <v>86.110096193843205</v>
      </c>
      <c r="L75" s="14"/>
    </row>
    <row r="76" spans="1:12 16371:16372" s="3" customFormat="1" ht="14.25" x14ac:dyDescent="0.2">
      <c r="C76" s="23"/>
      <c r="D76" s="34" t="s">
        <v>216</v>
      </c>
      <c r="E76" s="35"/>
      <c r="F76" s="36">
        <v>318.53975700000001</v>
      </c>
      <c r="G76" s="36">
        <v>225.07334362000046</v>
      </c>
      <c r="H76" s="36">
        <v>210.87266107000019</v>
      </c>
      <c r="I76" s="36"/>
      <c r="J76" s="37">
        <f t="shared" si="6"/>
        <v>66.199793412286738</v>
      </c>
      <c r="K76" s="37">
        <f t="shared" si="7"/>
        <v>93.690642205069025</v>
      </c>
      <c r="L76" s="7"/>
    </row>
    <row r="77" spans="1:12 16371:16372" s="3" customFormat="1" ht="26.25" customHeight="1" x14ac:dyDescent="0.2">
      <c r="C77" s="23"/>
      <c r="D77" s="34" t="s">
        <v>89</v>
      </c>
      <c r="E77" s="35"/>
      <c r="F77" s="36">
        <v>347.26996400000002</v>
      </c>
      <c r="G77" s="36">
        <v>250.07203246000006</v>
      </c>
      <c r="H77" s="36">
        <v>231.14824324999978</v>
      </c>
      <c r="I77" s="36"/>
      <c r="J77" s="37">
        <f t="shared" si="6"/>
        <v>66.561542088909192</v>
      </c>
      <c r="K77" s="37">
        <f t="shared" si="7"/>
        <v>92.432664691111668</v>
      </c>
      <c r="L77" s="7"/>
    </row>
    <row r="78" spans="1:12 16371:16372" s="3" customFormat="1" ht="29.25" customHeight="1" x14ac:dyDescent="0.2">
      <c r="C78" s="23"/>
      <c r="D78" s="34" t="s">
        <v>90</v>
      </c>
      <c r="E78" s="35"/>
      <c r="F78" s="36">
        <v>397.64006599999999</v>
      </c>
      <c r="G78" s="36">
        <v>258.52159625999963</v>
      </c>
      <c r="H78" s="36">
        <v>254.67025300999967</v>
      </c>
      <c r="I78" s="36"/>
      <c r="J78" s="37">
        <f t="shared" si="6"/>
        <v>64.045420666940458</v>
      </c>
      <c r="K78" s="37">
        <f t="shared" si="7"/>
        <v>98.510243126409208</v>
      </c>
      <c r="L78" s="7"/>
    </row>
    <row r="79" spans="1:12 16371:16372" s="3" customFormat="1" ht="26.25" customHeight="1" x14ac:dyDescent="0.2">
      <c r="C79" s="23"/>
      <c r="D79" s="34" t="s">
        <v>217</v>
      </c>
      <c r="E79" s="35"/>
      <c r="F79" s="36">
        <v>708.91478699999993</v>
      </c>
      <c r="G79" s="36">
        <v>570.10535772000014</v>
      </c>
      <c r="H79" s="36">
        <v>537.51384054999994</v>
      </c>
      <c r="I79" s="36"/>
      <c r="J79" s="37">
        <f t="shared" si="6"/>
        <v>75.822066404435148</v>
      </c>
      <c r="K79" s="37">
        <f t="shared" si="7"/>
        <v>94.28324664403398</v>
      </c>
      <c r="L79" s="7"/>
    </row>
    <row r="80" spans="1:12 16371:16372" s="3" customFormat="1" ht="27" customHeight="1" x14ac:dyDescent="0.2">
      <c r="C80" s="23"/>
      <c r="D80" s="34" t="s">
        <v>192</v>
      </c>
      <c r="E80" s="35"/>
      <c r="F80" s="36">
        <v>211.670547</v>
      </c>
      <c r="G80" s="36">
        <v>127.91546547000002</v>
      </c>
      <c r="H80" s="36">
        <v>125.56720443</v>
      </c>
      <c r="I80" s="36"/>
      <c r="J80" s="37">
        <f t="shared" si="6"/>
        <v>59.322001199344939</v>
      </c>
      <c r="K80" s="37">
        <f t="shared" si="7"/>
        <v>98.164208658138563</v>
      </c>
      <c r="L80" s="7"/>
    </row>
    <row r="81" spans="3:12" s="3" customFormat="1" ht="27" customHeight="1" x14ac:dyDescent="0.2">
      <c r="C81" s="23"/>
      <c r="D81" s="34" t="s">
        <v>91</v>
      </c>
      <c r="E81" s="35"/>
      <c r="F81" s="36">
        <v>409.73685699999999</v>
      </c>
      <c r="G81" s="36">
        <v>372.59993236000008</v>
      </c>
      <c r="H81" s="36">
        <v>353.89419716999987</v>
      </c>
      <c r="I81" s="36"/>
      <c r="J81" s="37">
        <f t="shared" si="6"/>
        <v>86.371091866407284</v>
      </c>
      <c r="K81" s="37">
        <f t="shared" si="7"/>
        <v>94.979672950684531</v>
      </c>
      <c r="L81" s="7"/>
    </row>
    <row r="82" spans="3:12" s="3" customFormat="1" ht="27" customHeight="1" x14ac:dyDescent="0.2">
      <c r="C82" s="23"/>
      <c r="D82" s="34" t="s">
        <v>92</v>
      </c>
      <c r="E82" s="35"/>
      <c r="F82" s="36">
        <v>254.91106099999999</v>
      </c>
      <c r="G82" s="36">
        <v>96.560917830000022</v>
      </c>
      <c r="H82" s="36">
        <v>86.030008090000052</v>
      </c>
      <c r="I82" s="36"/>
      <c r="J82" s="37">
        <f t="shared" si="6"/>
        <v>33.749029074105209</v>
      </c>
      <c r="K82" s="37">
        <f t="shared" si="7"/>
        <v>89.094024811839375</v>
      </c>
      <c r="L82" s="7"/>
    </row>
    <row r="83" spans="3:12" s="3" customFormat="1" ht="27" customHeight="1" x14ac:dyDescent="0.2">
      <c r="C83" s="23"/>
      <c r="D83" s="34" t="s">
        <v>93</v>
      </c>
      <c r="E83" s="35"/>
      <c r="F83" s="36">
        <v>465.516885</v>
      </c>
      <c r="G83" s="36">
        <v>263.41518279000019</v>
      </c>
      <c r="H83" s="36">
        <v>253.91881021000012</v>
      </c>
      <c r="I83" s="36"/>
      <c r="J83" s="37">
        <f t="shared" si="6"/>
        <v>54.545563950918798</v>
      </c>
      <c r="K83" s="37">
        <f t="shared" si="7"/>
        <v>96.394903103375498</v>
      </c>
      <c r="L83" s="7"/>
    </row>
    <row r="84" spans="3:12" s="3" customFormat="1" ht="27" customHeight="1" x14ac:dyDescent="0.2">
      <c r="C84" s="23"/>
      <c r="D84" s="34" t="s">
        <v>94</v>
      </c>
      <c r="E84" s="35"/>
      <c r="F84" s="36">
        <v>71.920726000000002</v>
      </c>
      <c r="G84" s="36">
        <v>50.190970999999998</v>
      </c>
      <c r="H84" s="36">
        <v>46.384223460000001</v>
      </c>
      <c r="I84" s="36"/>
      <c r="J84" s="37">
        <f t="shared" si="6"/>
        <v>64.493541764303103</v>
      </c>
      <c r="K84" s="37">
        <f t="shared" si="7"/>
        <v>92.415473412538688</v>
      </c>
      <c r="L84" s="7"/>
    </row>
    <row r="85" spans="3:12" s="3" customFormat="1" ht="14.25" x14ac:dyDescent="0.2">
      <c r="C85" s="23"/>
      <c r="D85" s="34" t="s">
        <v>96</v>
      </c>
      <c r="E85" s="35"/>
      <c r="F85" s="36">
        <v>3760.7511559999998</v>
      </c>
      <c r="G85" s="36">
        <v>2968.3231856400002</v>
      </c>
      <c r="H85" s="36">
        <v>2337.4545000799999</v>
      </c>
      <c r="I85" s="36"/>
      <c r="J85" s="37">
        <f t="shared" si="6"/>
        <v>62.153926253556136</v>
      </c>
      <c r="K85" s="37">
        <f t="shared" si="7"/>
        <v>78.746630804489754</v>
      </c>
      <c r="L85" s="7"/>
    </row>
    <row r="86" spans="3:12" s="3" customFormat="1" ht="27" customHeight="1" x14ac:dyDescent="0.2">
      <c r="C86" s="23"/>
      <c r="D86" s="34" t="s">
        <v>235</v>
      </c>
      <c r="E86" s="35"/>
      <c r="F86" s="36">
        <v>7.9381589999999997</v>
      </c>
      <c r="G86" s="36">
        <v>4.4730117200000006</v>
      </c>
      <c r="H86" s="36">
        <v>4.4119457200000003</v>
      </c>
      <c r="I86" s="36"/>
      <c r="J86" s="37">
        <f t="shared" si="6"/>
        <v>55.578953759933512</v>
      </c>
      <c r="K86" s="37">
        <f t="shared" si="7"/>
        <v>98.634790073834182</v>
      </c>
      <c r="L86" s="7"/>
    </row>
    <row r="87" spans="3:12" s="3" customFormat="1" ht="27" customHeight="1" x14ac:dyDescent="0.2">
      <c r="C87" s="23"/>
      <c r="D87" s="34" t="s">
        <v>218</v>
      </c>
      <c r="E87" s="35"/>
      <c r="F87" s="36">
        <v>215.342524</v>
      </c>
      <c r="G87" s="36">
        <v>136.04365702999999</v>
      </c>
      <c r="H87" s="36">
        <v>135.95069829000002</v>
      </c>
      <c r="I87" s="36"/>
      <c r="J87" s="37">
        <f t="shared" si="6"/>
        <v>63.132304648755778</v>
      </c>
      <c r="K87" s="37">
        <f t="shared" si="7"/>
        <v>99.931669919767401</v>
      </c>
      <c r="L87" s="7"/>
    </row>
    <row r="88" spans="3:12" s="3" customFormat="1" ht="14.25" x14ac:dyDescent="0.2">
      <c r="C88" s="23"/>
      <c r="D88" s="34" t="s">
        <v>97</v>
      </c>
      <c r="E88" s="35"/>
      <c r="F88" s="36">
        <v>157.80645999999999</v>
      </c>
      <c r="G88" s="36">
        <v>43.998797330000002</v>
      </c>
      <c r="H88" s="36">
        <v>43.96496853</v>
      </c>
      <c r="I88" s="36"/>
      <c r="J88" s="37">
        <f t="shared" si="6"/>
        <v>27.860056254984748</v>
      </c>
      <c r="K88" s="37">
        <f t="shared" si="7"/>
        <v>99.923114262087026</v>
      </c>
      <c r="L88" s="7"/>
    </row>
    <row r="89" spans="3:12" s="3" customFormat="1" ht="14.25" x14ac:dyDescent="0.2">
      <c r="C89" s="23" t="s">
        <v>27</v>
      </c>
      <c r="D89" s="23"/>
      <c r="E89" s="23"/>
      <c r="F89" s="32">
        <f>SUM(F90:F118)</f>
        <v>264851.72870400001</v>
      </c>
      <c r="G89" s="32">
        <f>SUM(G90:G118)</f>
        <v>217834.83278250005</v>
      </c>
      <c r="H89" s="32">
        <f>SUM(H90:H118)</f>
        <v>210251.70393093998</v>
      </c>
      <c r="I89" s="32"/>
      <c r="J89" s="33">
        <f t="shared" si="6"/>
        <v>79.384682501324605</v>
      </c>
      <c r="K89" s="33">
        <f t="shared" si="7"/>
        <v>96.518863051102784</v>
      </c>
      <c r="L89" s="14"/>
    </row>
    <row r="90" spans="3:12" s="3" customFormat="1" ht="14.25" x14ac:dyDescent="0.2">
      <c r="C90" s="23"/>
      <c r="D90" s="34" t="s">
        <v>98</v>
      </c>
      <c r="E90" s="35"/>
      <c r="F90" s="36">
        <v>4636.4066590000002</v>
      </c>
      <c r="G90" s="36">
        <v>3552.5061262300005</v>
      </c>
      <c r="H90" s="36">
        <v>3547.4524969900003</v>
      </c>
      <c r="I90" s="36"/>
      <c r="J90" s="37">
        <f t="shared" si="6"/>
        <v>76.51297131376154</v>
      </c>
      <c r="K90" s="37">
        <f t="shared" si="7"/>
        <v>99.857744672058786</v>
      </c>
      <c r="L90" s="7"/>
    </row>
    <row r="91" spans="3:12" s="3" customFormat="1" ht="14.25" x14ac:dyDescent="0.2">
      <c r="C91" s="23"/>
      <c r="D91" s="34" t="s">
        <v>99</v>
      </c>
      <c r="E91" s="35"/>
      <c r="F91" s="36">
        <v>1557.3477290000001</v>
      </c>
      <c r="G91" s="36">
        <v>1892.3748727199995</v>
      </c>
      <c r="H91" s="36">
        <v>1888.345293039999</v>
      </c>
      <c r="I91" s="36"/>
      <c r="J91" s="37">
        <f t="shared" si="6"/>
        <v>121.25392793634715</v>
      </c>
      <c r="K91" s="37">
        <f t="shared" si="7"/>
        <v>99.787062292038968</v>
      </c>
      <c r="L91" s="7"/>
    </row>
    <row r="92" spans="3:12" s="3" customFormat="1" ht="14.25" x14ac:dyDescent="0.2">
      <c r="C92" s="23"/>
      <c r="D92" s="34" t="s">
        <v>100</v>
      </c>
      <c r="E92" s="35"/>
      <c r="F92" s="36">
        <v>198.290966</v>
      </c>
      <c r="G92" s="36">
        <v>169.93945826999999</v>
      </c>
      <c r="H92" s="36">
        <v>140.75608253999999</v>
      </c>
      <c r="I92" s="36"/>
      <c r="J92" s="37">
        <f t="shared" si="6"/>
        <v>70.98461688869881</v>
      </c>
      <c r="K92" s="37">
        <f t="shared" si="7"/>
        <v>82.827192679622755</v>
      </c>
      <c r="L92" s="7"/>
    </row>
    <row r="93" spans="3:12" s="3" customFormat="1" ht="14.25" x14ac:dyDescent="0.2">
      <c r="C93" s="23"/>
      <c r="D93" s="34" t="s">
        <v>101</v>
      </c>
      <c r="E93" s="35"/>
      <c r="F93" s="36">
        <v>3117.4820359999999</v>
      </c>
      <c r="G93" s="36">
        <v>1779.61196215</v>
      </c>
      <c r="H93" s="36">
        <v>1731.03385774</v>
      </c>
      <c r="I93" s="36"/>
      <c r="J93" s="37">
        <f t="shared" si="6"/>
        <v>55.526666641552382</v>
      </c>
      <c r="K93" s="37">
        <f t="shared" si="7"/>
        <v>97.270297938921956</v>
      </c>
      <c r="L93" s="7"/>
    </row>
    <row r="94" spans="3:12" s="3" customFormat="1" ht="14.25" x14ac:dyDescent="0.2">
      <c r="C94" s="23"/>
      <c r="D94" s="34" t="s">
        <v>102</v>
      </c>
      <c r="E94" s="35"/>
      <c r="F94" s="36">
        <v>39714.566795999999</v>
      </c>
      <c r="G94" s="36">
        <v>28272.199708760003</v>
      </c>
      <c r="H94" s="36">
        <v>26543.441683330002</v>
      </c>
      <c r="I94" s="36"/>
      <c r="J94" s="37">
        <f t="shared" si="6"/>
        <v>66.835531203637416</v>
      </c>
      <c r="K94" s="37">
        <f t="shared" si="7"/>
        <v>93.885307675955772</v>
      </c>
      <c r="L94" s="7"/>
    </row>
    <row r="95" spans="3:12" s="3" customFormat="1" ht="14.25" x14ac:dyDescent="0.2">
      <c r="C95" s="23"/>
      <c r="D95" s="34" t="s">
        <v>103</v>
      </c>
      <c r="E95" s="35"/>
      <c r="F95" s="36">
        <v>46910.223048</v>
      </c>
      <c r="G95" s="36">
        <v>38487.993477769975</v>
      </c>
      <c r="H95" s="36">
        <v>35757.161554499988</v>
      </c>
      <c r="I95" s="36"/>
      <c r="J95" s="37">
        <f t="shared" si="6"/>
        <v>76.224667526974116</v>
      </c>
      <c r="K95" s="37">
        <f t="shared" si="7"/>
        <v>92.904717350757011</v>
      </c>
      <c r="L95" s="7"/>
    </row>
    <row r="96" spans="3:12" s="3" customFormat="1" ht="14.25" x14ac:dyDescent="0.2">
      <c r="C96" s="23"/>
      <c r="D96" s="34" t="s">
        <v>104</v>
      </c>
      <c r="E96" s="35"/>
      <c r="F96" s="36">
        <v>3457.226146</v>
      </c>
      <c r="G96" s="36">
        <v>2923.8306229999998</v>
      </c>
      <c r="H96" s="36">
        <v>2708.1937539999999</v>
      </c>
      <c r="I96" s="36"/>
      <c r="J96" s="37">
        <f t="shared" si="6"/>
        <v>78.33429575133151</v>
      </c>
      <c r="K96" s="37">
        <f t="shared" si="7"/>
        <v>92.624850861615727</v>
      </c>
      <c r="L96" s="7"/>
    </row>
    <row r="97" spans="3:12" s="3" customFormat="1" ht="14.25" x14ac:dyDescent="0.2">
      <c r="C97" s="23"/>
      <c r="D97" s="34" t="s">
        <v>106</v>
      </c>
      <c r="E97" s="35"/>
      <c r="F97" s="36">
        <v>771.264276</v>
      </c>
      <c r="G97" s="36">
        <v>567.71793136000042</v>
      </c>
      <c r="H97" s="36">
        <v>557.84802126000034</v>
      </c>
      <c r="I97" s="36"/>
      <c r="J97" s="37">
        <f t="shared" si="6"/>
        <v>72.329036702330072</v>
      </c>
      <c r="K97" s="37">
        <f t="shared" si="7"/>
        <v>98.261476420807043</v>
      </c>
      <c r="L97" s="7"/>
    </row>
    <row r="98" spans="3:12" s="3" customFormat="1" ht="14.25" x14ac:dyDescent="0.2">
      <c r="C98" s="23"/>
      <c r="D98" s="34" t="s">
        <v>107</v>
      </c>
      <c r="E98" s="35"/>
      <c r="F98" s="36">
        <v>14263.056458999999</v>
      </c>
      <c r="G98" s="36">
        <v>11870.310322200006</v>
      </c>
      <c r="H98" s="36">
        <v>11057.455324350003</v>
      </c>
      <c r="I98" s="36"/>
      <c r="J98" s="37">
        <f t="shared" si="6"/>
        <v>77.525145862917341</v>
      </c>
      <c r="K98" s="37">
        <f t="shared" si="7"/>
        <v>93.15220094684642</v>
      </c>
      <c r="L98" s="7"/>
    </row>
    <row r="99" spans="3:12" s="3" customFormat="1" ht="14.25" x14ac:dyDescent="0.2">
      <c r="C99" s="23"/>
      <c r="D99" s="34" t="s">
        <v>108</v>
      </c>
      <c r="E99" s="35"/>
      <c r="F99" s="36">
        <v>194.03939099999999</v>
      </c>
      <c r="G99" s="36">
        <v>281.99130249000007</v>
      </c>
      <c r="H99" s="36">
        <v>276.23711869000022</v>
      </c>
      <c r="I99" s="36"/>
      <c r="J99" s="37">
        <f t="shared" si="6"/>
        <v>142.36136140522117</v>
      </c>
      <c r="K99" s="37">
        <f t="shared" si="7"/>
        <v>97.959446355547115</v>
      </c>
      <c r="L99" s="7"/>
    </row>
    <row r="100" spans="3:12" s="3" customFormat="1" ht="14.25" x14ac:dyDescent="0.2">
      <c r="C100" s="23"/>
      <c r="D100" s="34" t="s">
        <v>109</v>
      </c>
      <c r="E100" s="35"/>
      <c r="F100" s="36">
        <v>2299.5284099999999</v>
      </c>
      <c r="G100" s="36">
        <v>1779.1753008599999</v>
      </c>
      <c r="H100" s="36">
        <v>1773.2941673800001</v>
      </c>
      <c r="I100" s="36"/>
      <c r="J100" s="37">
        <f t="shared" si="6"/>
        <v>77.115558114804955</v>
      </c>
      <c r="K100" s="37">
        <f t="shared" si="7"/>
        <v>99.669446092402637</v>
      </c>
      <c r="L100" s="7"/>
    </row>
    <row r="101" spans="3:12" s="3" customFormat="1" ht="14.25" x14ac:dyDescent="0.2">
      <c r="C101" s="23"/>
      <c r="D101" s="34" t="s">
        <v>110</v>
      </c>
      <c r="E101" s="35"/>
      <c r="F101" s="36">
        <v>524.68523200000004</v>
      </c>
      <c r="G101" s="36">
        <v>336.85618375999996</v>
      </c>
      <c r="H101" s="36">
        <v>309.36171927999987</v>
      </c>
      <c r="I101" s="36"/>
      <c r="J101" s="37">
        <f t="shared" si="6"/>
        <v>58.961392547827586</v>
      </c>
      <c r="K101" s="37">
        <f t="shared" si="7"/>
        <v>91.837921995937265</v>
      </c>
      <c r="L101" s="7"/>
    </row>
    <row r="102" spans="3:12" s="3" customFormat="1" ht="14.25" x14ac:dyDescent="0.2">
      <c r="C102" s="23"/>
      <c r="D102" s="34" t="s">
        <v>247</v>
      </c>
      <c r="E102" s="35"/>
      <c r="F102" s="36">
        <v>0</v>
      </c>
      <c r="G102" s="36">
        <v>10.528261890000001</v>
      </c>
      <c r="H102" s="36">
        <v>10.528261890000001</v>
      </c>
      <c r="I102" s="36"/>
      <c r="J102" s="37" t="str">
        <f t="shared" ref="J102" si="8">IF(AND(H102=0,F102&gt;0),"n.a.",IF(AND(H102=0,F102&lt;0),"n.a.",IF(OR(H102=0,F102=0),"              n.a.",IF(OR((AND(H102&lt;0,F102&gt;0)),(AND(H102&gt;0,F102&lt;0))),"                n.a.",IF(((H102/F102))*100&gt;500,"             -o-",((H102/F102))*100)))))</f>
        <v xml:space="preserve">              n.a.</v>
      </c>
      <c r="K102" s="37">
        <f t="shared" ref="K102" si="9">IF(AND(H102=0,G102&gt;0),"n.a.",IF(AND(H102=0,G102&lt;0),"n.a.",IF(OR(H102=0,G102=0),"              n.a.",IF(OR((AND(H102&lt;0,G102&gt;0)),(AND(H102&gt;0,G102&lt;0))),"                n.a.",IF(((H102/G102))*100&gt;500,"             -o-",((H102/G102))*100)))))</f>
        <v>100</v>
      </c>
      <c r="L102" s="7"/>
    </row>
    <row r="103" spans="3:12" s="3" customFormat="1" ht="14.25" x14ac:dyDescent="0.2">
      <c r="C103" s="23"/>
      <c r="D103" s="34" t="s">
        <v>219</v>
      </c>
      <c r="E103" s="35"/>
      <c r="F103" s="36">
        <v>776.18487800000003</v>
      </c>
      <c r="G103" s="36">
        <v>734.54420877999996</v>
      </c>
      <c r="H103" s="36">
        <v>711.99092538000002</v>
      </c>
      <c r="I103" s="36"/>
      <c r="J103" s="37">
        <f t="shared" si="6"/>
        <v>91.729553816429799</v>
      </c>
      <c r="K103" s="37">
        <f t="shared" si="7"/>
        <v>96.929622052638791</v>
      </c>
      <c r="L103" s="7"/>
    </row>
    <row r="104" spans="3:12" s="3" customFormat="1" ht="14.25" x14ac:dyDescent="0.2">
      <c r="C104" s="23"/>
      <c r="D104" s="34" t="s">
        <v>50</v>
      </c>
      <c r="E104" s="35"/>
      <c r="F104" s="36">
        <v>3015.9811439999999</v>
      </c>
      <c r="G104" s="36">
        <v>4503.1125098600023</v>
      </c>
      <c r="H104" s="36">
        <v>4243.7763417800052</v>
      </c>
      <c r="I104" s="36"/>
      <c r="J104" s="37">
        <f t="shared" si="6"/>
        <v>140.70964436308176</v>
      </c>
      <c r="K104" s="37">
        <f t="shared" si="7"/>
        <v>94.24095739308855</v>
      </c>
      <c r="L104" s="7"/>
    </row>
    <row r="105" spans="3:12" s="3" customFormat="1" ht="14.25" x14ac:dyDescent="0.2">
      <c r="C105" s="23"/>
      <c r="D105" s="34" t="s">
        <v>51</v>
      </c>
      <c r="E105" s="35"/>
      <c r="F105" s="36">
        <v>314.88670400000001</v>
      </c>
      <c r="G105" s="36">
        <v>218.13832641000016</v>
      </c>
      <c r="H105" s="36">
        <v>199.97147765000017</v>
      </c>
      <c r="I105" s="36"/>
      <c r="J105" s="37">
        <f t="shared" si="6"/>
        <v>63.505849916737091</v>
      </c>
      <c r="K105" s="37">
        <f t="shared" si="7"/>
        <v>91.671867544333026</v>
      </c>
      <c r="L105" s="7"/>
    </row>
    <row r="106" spans="3:12" s="3" customFormat="1" ht="14.25" x14ac:dyDescent="0.2">
      <c r="C106" s="23"/>
      <c r="D106" s="34" t="s">
        <v>112</v>
      </c>
      <c r="E106" s="35"/>
      <c r="F106" s="36">
        <v>1918.0216439999999</v>
      </c>
      <c r="G106" s="36">
        <v>1710.2644536600021</v>
      </c>
      <c r="H106" s="36">
        <v>1637.2948297600021</v>
      </c>
      <c r="I106" s="36"/>
      <c r="J106" s="37">
        <f t="shared" si="6"/>
        <v>85.363730637859376</v>
      </c>
      <c r="K106" s="37">
        <f t="shared" si="7"/>
        <v>95.733430362547537</v>
      </c>
      <c r="L106" s="7"/>
    </row>
    <row r="107" spans="3:12" s="3" customFormat="1" ht="14.25" x14ac:dyDescent="0.2">
      <c r="C107" s="23"/>
      <c r="D107" s="34" t="s">
        <v>15</v>
      </c>
      <c r="E107" s="35"/>
      <c r="F107" s="36">
        <v>29352.424804999999</v>
      </c>
      <c r="G107" s="36">
        <v>31022.679199140006</v>
      </c>
      <c r="H107" s="36">
        <v>29922.679199139999</v>
      </c>
      <c r="I107" s="36"/>
      <c r="J107" s="37">
        <f t="shared" si="6"/>
        <v>101.94278461806283</v>
      </c>
      <c r="K107" s="37">
        <f t="shared" si="7"/>
        <v>96.454206959563621</v>
      </c>
      <c r="L107" s="7"/>
    </row>
    <row r="108" spans="3:12" s="3" customFormat="1" ht="14.25" x14ac:dyDescent="0.2">
      <c r="C108" s="23"/>
      <c r="D108" s="34" t="s">
        <v>114</v>
      </c>
      <c r="E108" s="35"/>
      <c r="F108" s="36">
        <v>10261.365390000001</v>
      </c>
      <c r="G108" s="36">
        <v>7584.6272393900008</v>
      </c>
      <c r="H108" s="36">
        <v>7594.1157054099986</v>
      </c>
      <c r="I108" s="36"/>
      <c r="J108" s="37">
        <f t="shared" ref="J108:J139" si="10">IF(AND(H108=0,F108&gt;0),"n.a.",IF(AND(H108=0,F108&lt;0),"n.a.",IF(OR(H108=0,F108=0),"              n.a.",IF(OR((AND(H108&lt;0,F108&gt;0)),(AND(H108&gt;0,F108&lt;0))),"                n.a.",IF(((H108/F108))*100&gt;500,"             -o-",((H108/F108))*100)))))</f>
        <v>74.006873518125431</v>
      </c>
      <c r="K108" s="37">
        <f t="shared" ref="K108:K139" si="11">IF(AND(H108=0,G108&gt;0),"n.a.",IF(AND(H108=0,G108&lt;0),"n.a.",IF(OR(H108=0,G108=0),"              n.a.",IF(OR((AND(H108&lt;0,G108&gt;0)),(AND(H108&gt;0,G108&lt;0))),"                n.a.",IF(((H108/G108))*100&gt;500,"             -o-",((H108/G108))*100)))))</f>
        <v>100.12510128343183</v>
      </c>
      <c r="L108" s="7"/>
    </row>
    <row r="109" spans="3:12" s="3" customFormat="1" ht="14.25" x14ac:dyDescent="0.2">
      <c r="C109" s="23"/>
      <c r="D109" s="34" t="s">
        <v>115</v>
      </c>
      <c r="E109" s="35"/>
      <c r="F109" s="36">
        <v>10716.818380000001</v>
      </c>
      <c r="G109" s="36">
        <v>4942.9166705500002</v>
      </c>
      <c r="H109" s="36">
        <v>4879.87966942</v>
      </c>
      <c r="I109" s="36"/>
      <c r="J109" s="37">
        <f t="shared" si="10"/>
        <v>45.534779972822491</v>
      </c>
      <c r="K109" s="37">
        <f t="shared" si="11"/>
        <v>98.724700306894192</v>
      </c>
      <c r="L109" s="7"/>
    </row>
    <row r="110" spans="3:12" s="3" customFormat="1" ht="14.25" x14ac:dyDescent="0.2">
      <c r="C110" s="23"/>
      <c r="D110" s="34" t="s">
        <v>116</v>
      </c>
      <c r="E110" s="35"/>
      <c r="F110" s="36">
        <v>383.35796399999998</v>
      </c>
      <c r="G110" s="36">
        <v>104.03148132999996</v>
      </c>
      <c r="H110" s="36">
        <v>104.00765163999998</v>
      </c>
      <c r="I110" s="36"/>
      <c r="J110" s="37">
        <f t="shared" si="10"/>
        <v>27.130687609766202</v>
      </c>
      <c r="K110" s="37">
        <f t="shared" si="11"/>
        <v>99.977093770370914</v>
      </c>
      <c r="L110" s="7"/>
    </row>
    <row r="111" spans="3:12" s="3" customFormat="1" ht="14.25" x14ac:dyDescent="0.2">
      <c r="C111" s="23"/>
      <c r="D111" s="34" t="s">
        <v>117</v>
      </c>
      <c r="E111" s="35"/>
      <c r="F111" s="36">
        <v>1654.0658330000001</v>
      </c>
      <c r="G111" s="36">
        <v>612.33952465999994</v>
      </c>
      <c r="H111" s="36">
        <v>562.03367794000008</v>
      </c>
      <c r="I111" s="36"/>
      <c r="J111" s="37">
        <f t="shared" si="10"/>
        <v>33.978918294964863</v>
      </c>
      <c r="K111" s="37">
        <f t="shared" si="11"/>
        <v>91.784648108754368</v>
      </c>
      <c r="L111" s="7"/>
    </row>
    <row r="112" spans="3:12" s="3" customFormat="1" ht="14.25" x14ac:dyDescent="0.2">
      <c r="C112" s="23"/>
      <c r="D112" s="34" t="s">
        <v>193</v>
      </c>
      <c r="E112" s="35"/>
      <c r="F112" s="36">
        <v>2986.9619520000001</v>
      </c>
      <c r="G112" s="36">
        <v>1908.6485102700001</v>
      </c>
      <c r="H112" s="36">
        <v>1909.2007120499998</v>
      </c>
      <c r="I112" s="36"/>
      <c r="J112" s="37">
        <f t="shared" si="10"/>
        <v>63.917811566754089</v>
      </c>
      <c r="K112" s="37">
        <f t="shared" si="11"/>
        <v>100.0289315595317</v>
      </c>
      <c r="L112" s="7"/>
    </row>
    <row r="113" spans="1:12 16371:16372" s="3" customFormat="1" ht="14.25" x14ac:dyDescent="0.2">
      <c r="C113" s="23"/>
      <c r="D113" s="34" t="s">
        <v>194</v>
      </c>
      <c r="E113" s="35"/>
      <c r="F113" s="36">
        <v>1539.2404019999999</v>
      </c>
      <c r="G113" s="36">
        <v>1087.9205189700001</v>
      </c>
      <c r="H113" s="36">
        <v>1087.6735089699998</v>
      </c>
      <c r="I113" s="36"/>
      <c r="J113" s="37">
        <f t="shared" si="10"/>
        <v>70.663004138712822</v>
      </c>
      <c r="K113" s="37">
        <f t="shared" si="11"/>
        <v>99.977295216360645</v>
      </c>
      <c r="L113" s="7"/>
    </row>
    <row r="114" spans="1:12 16371:16372" s="3" customFormat="1" ht="14.25" x14ac:dyDescent="0.2">
      <c r="C114" s="23"/>
      <c r="D114" s="34" t="s">
        <v>118</v>
      </c>
      <c r="E114" s="35"/>
      <c r="F114" s="36">
        <v>79834.802064999996</v>
      </c>
      <c r="G114" s="36">
        <v>61482.505161749992</v>
      </c>
      <c r="H114" s="36">
        <v>61386.517815329993</v>
      </c>
      <c r="I114" s="36"/>
      <c r="J114" s="37">
        <f t="shared" si="10"/>
        <v>76.891927113879788</v>
      </c>
      <c r="K114" s="37">
        <f t="shared" si="11"/>
        <v>99.843878602266656</v>
      </c>
      <c r="L114" s="7"/>
    </row>
    <row r="115" spans="1:12 16371:16372" s="3" customFormat="1" ht="14.25" x14ac:dyDescent="0.2">
      <c r="C115" s="23"/>
      <c r="D115" s="34" t="s">
        <v>119</v>
      </c>
      <c r="E115" s="35"/>
      <c r="F115" s="36">
        <v>1123.020131</v>
      </c>
      <c r="G115" s="36">
        <v>175.65416463999995</v>
      </c>
      <c r="H115" s="36">
        <v>175.10368119999995</v>
      </c>
      <c r="I115" s="36"/>
      <c r="J115" s="37">
        <f t="shared" si="10"/>
        <v>15.592212139962072</v>
      </c>
      <c r="K115" s="37">
        <f t="shared" si="11"/>
        <v>99.686609514139207</v>
      </c>
      <c r="L115" s="7"/>
    </row>
    <row r="116" spans="1:12 16371:16372" s="3" customFormat="1" ht="14.25" x14ac:dyDescent="0.2">
      <c r="C116" s="23"/>
      <c r="D116" s="34" t="s">
        <v>120</v>
      </c>
      <c r="E116" s="35"/>
      <c r="F116" s="36">
        <v>589.48026400000003</v>
      </c>
      <c r="G116" s="36">
        <v>8859.5159847300001</v>
      </c>
      <c r="H116" s="36">
        <v>8830.4242847299993</v>
      </c>
      <c r="I116" s="36"/>
      <c r="J116" s="37" t="str">
        <f t="shared" si="10"/>
        <v xml:space="preserve">             -o-</v>
      </c>
      <c r="K116" s="37">
        <f t="shared" si="11"/>
        <v>99.671633303104343</v>
      </c>
      <c r="L116" s="7"/>
    </row>
    <row r="117" spans="1:12 16371:16372" s="3" customFormat="1" ht="14.25" x14ac:dyDescent="0.2">
      <c r="C117" s="23"/>
      <c r="D117" s="34" t="s">
        <v>121</v>
      </c>
      <c r="E117" s="35"/>
      <c r="F117" s="36">
        <v>600</v>
      </c>
      <c r="G117" s="36">
        <v>545.46897176000004</v>
      </c>
      <c r="H117" s="36">
        <v>546.24802843000009</v>
      </c>
      <c r="I117" s="36"/>
      <c r="J117" s="37">
        <f t="shared" si="10"/>
        <v>91.041338071666672</v>
      </c>
      <c r="K117" s="37">
        <f t="shared" si="11"/>
        <v>100.14282327874422</v>
      </c>
      <c r="L117" s="7"/>
    </row>
    <row r="118" spans="1:12 16371:16372" s="3" customFormat="1" ht="14.25" x14ac:dyDescent="0.2">
      <c r="C118" s="23"/>
      <c r="D118" s="34" t="s">
        <v>195</v>
      </c>
      <c r="E118" s="35"/>
      <c r="F118" s="36">
        <v>2141</v>
      </c>
      <c r="G118" s="36">
        <v>417.43032513999998</v>
      </c>
      <c r="H118" s="36">
        <v>159.67708712000001</v>
      </c>
      <c r="I118" s="36"/>
      <c r="J118" s="37">
        <f t="shared" si="10"/>
        <v>7.4580610518449326</v>
      </c>
      <c r="K118" s="37">
        <f t="shared" si="11"/>
        <v>38.252392675699035</v>
      </c>
      <c r="L118" s="7"/>
    </row>
    <row r="119" spans="1:12 16371:16372" s="3" customFormat="1" ht="14.25" x14ac:dyDescent="0.2">
      <c r="C119" s="23" t="s">
        <v>28</v>
      </c>
      <c r="D119" s="23"/>
      <c r="E119" s="23"/>
      <c r="F119" s="32">
        <f>SUM(F120,F125:F143)</f>
        <v>117099.19510600003</v>
      </c>
      <c r="G119" s="32">
        <f>SUM(G120,G125:G143)</f>
        <v>109199.75719632003</v>
      </c>
      <c r="H119" s="32">
        <f>SUM(H120,H125:H143)</f>
        <v>104913.08972810004</v>
      </c>
      <c r="I119" s="32"/>
      <c r="J119" s="33">
        <f t="shared" si="10"/>
        <v>89.593348300243278</v>
      </c>
      <c r="K119" s="33">
        <f t="shared" si="11"/>
        <v>96.074471612136108</v>
      </c>
      <c r="L119" s="14"/>
    </row>
    <row r="120" spans="1:12 16371:16372" s="3" customFormat="1" ht="14.25" x14ac:dyDescent="0.2">
      <c r="A120" s="8"/>
      <c r="B120" s="8"/>
      <c r="C120" s="38"/>
      <c r="D120" s="39" t="s">
        <v>29</v>
      </c>
      <c r="E120" s="35"/>
      <c r="F120" s="32">
        <f>SUM(F121:F124)</f>
        <v>72351.803306000002</v>
      </c>
      <c r="G120" s="32">
        <f t="shared" ref="G120:H120" si="12">SUM(G121:G124)</f>
        <v>77281.427858490017</v>
      </c>
      <c r="H120" s="33">
        <f t="shared" si="12"/>
        <v>73941.401633330024</v>
      </c>
      <c r="I120" s="33"/>
      <c r="J120" s="44">
        <f t="shared" si="10"/>
        <v>102.197040370379</v>
      </c>
      <c r="K120" s="41">
        <f t="shared" si="11"/>
        <v>95.678099748265637</v>
      </c>
      <c r="XEQ120" s="8"/>
      <c r="XER120" s="8"/>
    </row>
    <row r="121" spans="1:12 16371:16372" s="3" customFormat="1" ht="14.25" x14ac:dyDescent="0.2">
      <c r="C121" s="23"/>
      <c r="D121" s="42"/>
      <c r="E121" s="42" t="s">
        <v>122</v>
      </c>
      <c r="F121" s="36">
        <v>68702.494802000001</v>
      </c>
      <c r="G121" s="36">
        <v>73565.885959700012</v>
      </c>
      <c r="H121" s="36">
        <v>71669.830001440016</v>
      </c>
      <c r="I121" s="36"/>
      <c r="J121" s="37">
        <f t="shared" si="10"/>
        <v>104.3191083642477</v>
      </c>
      <c r="K121" s="37">
        <f t="shared" si="11"/>
        <v>97.422642392564029</v>
      </c>
      <c r="L121" s="7"/>
    </row>
    <row r="122" spans="1:12 16371:16372" s="3" customFormat="1" ht="14.25" x14ac:dyDescent="0.2">
      <c r="C122" s="23"/>
      <c r="D122" s="42"/>
      <c r="E122" s="42" t="s">
        <v>129</v>
      </c>
      <c r="F122" s="36">
        <v>1356.2251739999999</v>
      </c>
      <c r="G122" s="36">
        <v>1816.514542460003</v>
      </c>
      <c r="H122" s="36">
        <v>811.27828288000001</v>
      </c>
      <c r="I122" s="36"/>
      <c r="J122" s="37">
        <f t="shared" si="10"/>
        <v>59.818848553536732</v>
      </c>
      <c r="K122" s="37">
        <f t="shared" si="11"/>
        <v>44.661260007383788</v>
      </c>
      <c r="L122" s="7"/>
    </row>
    <row r="123" spans="1:12 16371:16372" s="3" customFormat="1" ht="14.25" x14ac:dyDescent="0.2">
      <c r="C123" s="23"/>
      <c r="D123" s="42"/>
      <c r="E123" s="42" t="s">
        <v>220</v>
      </c>
      <c r="F123" s="36">
        <v>337.18333000000001</v>
      </c>
      <c r="G123" s="36">
        <v>125.10766003000001</v>
      </c>
      <c r="H123" s="36">
        <v>123.52523629000001</v>
      </c>
      <c r="I123" s="36"/>
      <c r="J123" s="37">
        <f t="shared" si="10"/>
        <v>36.634443431708206</v>
      </c>
      <c r="K123" s="37">
        <f t="shared" si="11"/>
        <v>98.735150397968809</v>
      </c>
      <c r="L123" s="7"/>
    </row>
    <row r="124" spans="1:12 16371:16372" s="3" customFormat="1" ht="14.25" x14ac:dyDescent="0.2">
      <c r="C124" s="23"/>
      <c r="D124" s="42"/>
      <c r="E124" s="42" t="s">
        <v>236</v>
      </c>
      <c r="F124" s="36">
        <v>1955.9</v>
      </c>
      <c r="G124" s="36">
        <v>1773.9196962999997</v>
      </c>
      <c r="H124" s="36">
        <v>1336.7681127200001</v>
      </c>
      <c r="I124" s="36"/>
      <c r="J124" s="37">
        <f t="shared" si="10"/>
        <v>68.345422195408773</v>
      </c>
      <c r="K124" s="37">
        <f t="shared" si="11"/>
        <v>75.356743346849342</v>
      </c>
      <c r="L124" s="7"/>
    </row>
    <row r="125" spans="1:12 16371:16372" s="3" customFormat="1" ht="14.25" x14ac:dyDescent="0.2">
      <c r="C125" s="23"/>
      <c r="D125" s="34" t="s">
        <v>123</v>
      </c>
      <c r="E125" s="35"/>
      <c r="F125" s="36">
        <v>421.461477</v>
      </c>
      <c r="G125" s="36">
        <v>479.24705976000001</v>
      </c>
      <c r="H125" s="36">
        <v>625.53905856999972</v>
      </c>
      <c r="I125" s="36"/>
      <c r="J125" s="37">
        <f t="shared" si="10"/>
        <v>148.42140805433559</v>
      </c>
      <c r="K125" s="37">
        <f t="shared" si="11"/>
        <v>130.52538264569858</v>
      </c>
      <c r="L125" s="7"/>
    </row>
    <row r="126" spans="1:12 16371:16372" s="3" customFormat="1" ht="14.25" x14ac:dyDescent="0.2">
      <c r="C126" s="23"/>
      <c r="D126" s="34" t="s">
        <v>220</v>
      </c>
      <c r="E126" s="35"/>
      <c r="F126" s="36">
        <v>2875.4785310000007</v>
      </c>
      <c r="G126" s="36">
        <v>1964.3164034999984</v>
      </c>
      <c r="H126" s="36">
        <v>1814.3382995799986</v>
      </c>
      <c r="I126" s="36"/>
      <c r="J126" s="37">
        <f t="shared" si="10"/>
        <v>63.096916913826831</v>
      </c>
      <c r="K126" s="37">
        <f t="shared" si="11"/>
        <v>92.364870361375068</v>
      </c>
      <c r="L126" s="7"/>
    </row>
    <row r="127" spans="1:12 16371:16372" s="3" customFormat="1" ht="14.25" x14ac:dyDescent="0.2">
      <c r="C127" s="23"/>
      <c r="D127" s="34" t="s">
        <v>124</v>
      </c>
      <c r="E127" s="35"/>
      <c r="F127" s="36">
        <v>3746.2249700000002</v>
      </c>
      <c r="G127" s="36">
        <v>2249.3684391800048</v>
      </c>
      <c r="H127" s="36">
        <v>2177.0842537200047</v>
      </c>
      <c r="I127" s="36"/>
      <c r="J127" s="37">
        <f t="shared" si="10"/>
        <v>58.114082073399999</v>
      </c>
      <c r="K127" s="37">
        <f t="shared" si="11"/>
        <v>96.786467516795469</v>
      </c>
      <c r="L127" s="7"/>
    </row>
    <row r="128" spans="1:12 16371:16372" s="3" customFormat="1" ht="14.25" x14ac:dyDescent="0.2">
      <c r="C128" s="23"/>
      <c r="D128" s="34" t="s">
        <v>125</v>
      </c>
      <c r="E128" s="35"/>
      <c r="F128" s="36">
        <v>2114.1375889999999</v>
      </c>
      <c r="G128" s="36">
        <v>1437.4599807400011</v>
      </c>
      <c r="H128" s="36">
        <v>1413.0954505000011</v>
      </c>
      <c r="I128" s="36"/>
      <c r="J128" s="37">
        <f t="shared" si="10"/>
        <v>66.840278411983761</v>
      </c>
      <c r="K128" s="37">
        <f t="shared" si="11"/>
        <v>98.305028970096458</v>
      </c>
      <c r="L128" s="7"/>
    </row>
    <row r="129" spans="3:12" s="3" customFormat="1" ht="14.25" x14ac:dyDescent="0.2">
      <c r="C129" s="23"/>
      <c r="D129" s="34" t="s">
        <v>126</v>
      </c>
      <c r="E129" s="35"/>
      <c r="F129" s="36">
        <v>19697.145814</v>
      </c>
      <c r="G129" s="36">
        <v>14355.790686300003</v>
      </c>
      <c r="H129" s="36">
        <v>14149.60234762001</v>
      </c>
      <c r="I129" s="36"/>
      <c r="J129" s="37">
        <f t="shared" si="10"/>
        <v>71.835800380596254</v>
      </c>
      <c r="K129" s="37">
        <f t="shared" si="11"/>
        <v>98.563727047951716</v>
      </c>
      <c r="L129" s="7"/>
    </row>
    <row r="130" spans="3:12" s="3" customFormat="1" ht="14.25" x14ac:dyDescent="0.2">
      <c r="C130" s="23"/>
      <c r="D130" s="34" t="s">
        <v>127</v>
      </c>
      <c r="E130" s="35"/>
      <c r="F130" s="36">
        <v>1273.920046</v>
      </c>
      <c r="G130" s="36">
        <v>824.95870895000053</v>
      </c>
      <c r="H130" s="36">
        <v>788.33777566000037</v>
      </c>
      <c r="I130" s="36"/>
      <c r="J130" s="37">
        <f t="shared" si="10"/>
        <v>61.882829941746628</v>
      </c>
      <c r="K130" s="37">
        <f t="shared" si="11"/>
        <v>95.560876818112391</v>
      </c>
      <c r="L130" s="7"/>
    </row>
    <row r="131" spans="3:12" s="3" customFormat="1" ht="14.25" x14ac:dyDescent="0.2">
      <c r="C131" s="23"/>
      <c r="D131" s="34" t="s">
        <v>128</v>
      </c>
      <c r="E131" s="35"/>
      <c r="F131" s="36">
        <v>1919.9353309999999</v>
      </c>
      <c r="G131" s="36">
        <v>629.98269470000002</v>
      </c>
      <c r="H131" s="36">
        <v>572.39559544000008</v>
      </c>
      <c r="I131" s="36"/>
      <c r="J131" s="37">
        <f t="shared" si="10"/>
        <v>29.813274759721587</v>
      </c>
      <c r="K131" s="37">
        <f t="shared" si="11"/>
        <v>90.858939500326571</v>
      </c>
      <c r="L131" s="7"/>
    </row>
    <row r="132" spans="3:12" s="3" customFormat="1" ht="14.25" x14ac:dyDescent="0.2">
      <c r="C132" s="23"/>
      <c r="D132" s="34" t="s">
        <v>130</v>
      </c>
      <c r="E132" s="35"/>
      <c r="F132" s="36">
        <v>688.70038899999997</v>
      </c>
      <c r="G132" s="36">
        <v>412.58318850999979</v>
      </c>
      <c r="H132" s="36">
        <v>388.69266188999978</v>
      </c>
      <c r="I132" s="36"/>
      <c r="J132" s="37">
        <f t="shared" si="10"/>
        <v>56.438571561486341</v>
      </c>
      <c r="K132" s="37">
        <f t="shared" si="11"/>
        <v>94.209524943011345</v>
      </c>
      <c r="L132" s="7"/>
    </row>
    <row r="133" spans="3:12" s="3" customFormat="1" ht="14.25" x14ac:dyDescent="0.2">
      <c r="C133" s="23"/>
      <c r="D133" s="34" t="s">
        <v>131</v>
      </c>
      <c r="E133" s="35"/>
      <c r="F133" s="36">
        <v>431.05127299999998</v>
      </c>
      <c r="G133" s="36">
        <v>176.93318989000005</v>
      </c>
      <c r="H133" s="36">
        <v>163.12890036999997</v>
      </c>
      <c r="I133" s="36"/>
      <c r="J133" s="37">
        <f t="shared" si="10"/>
        <v>37.844430718106238</v>
      </c>
      <c r="K133" s="37">
        <f t="shared" si="11"/>
        <v>92.198021451722951</v>
      </c>
      <c r="L133" s="7"/>
    </row>
    <row r="134" spans="3:12" s="3" customFormat="1" ht="14.25" x14ac:dyDescent="0.2">
      <c r="C134" s="23"/>
      <c r="D134" s="34" t="s">
        <v>196</v>
      </c>
      <c r="E134" s="35"/>
      <c r="F134" s="36">
        <v>642.61178299999995</v>
      </c>
      <c r="G134" s="36">
        <v>402.82656971000011</v>
      </c>
      <c r="H134" s="36">
        <v>324.20215414000006</v>
      </c>
      <c r="I134" s="36"/>
      <c r="J134" s="37">
        <f t="shared" si="10"/>
        <v>50.450701763742799</v>
      </c>
      <c r="K134" s="37">
        <f t="shared" si="11"/>
        <v>80.481819849519169</v>
      </c>
      <c r="L134" s="7"/>
    </row>
    <row r="135" spans="3:12" s="3" customFormat="1" ht="14.25" x14ac:dyDescent="0.2">
      <c r="C135" s="23"/>
      <c r="D135" s="34" t="s">
        <v>197</v>
      </c>
      <c r="E135" s="35"/>
      <c r="F135" s="36">
        <v>2172.2364320000001</v>
      </c>
      <c r="G135" s="36">
        <v>1442.3303853899999</v>
      </c>
      <c r="H135" s="36">
        <v>1203.0254853300003</v>
      </c>
      <c r="I135" s="36"/>
      <c r="J135" s="37">
        <f t="shared" si="10"/>
        <v>55.381885121149651</v>
      </c>
      <c r="K135" s="37">
        <f t="shared" si="11"/>
        <v>83.408454645064367</v>
      </c>
      <c r="L135" s="7"/>
    </row>
    <row r="136" spans="3:12" s="3" customFormat="1" ht="14.25" x14ac:dyDescent="0.2">
      <c r="C136" s="23"/>
      <c r="D136" s="34" t="s">
        <v>132</v>
      </c>
      <c r="E136" s="35"/>
      <c r="F136" s="36">
        <v>41.759342000000011</v>
      </c>
      <c r="G136" s="36">
        <v>136.36075773000002</v>
      </c>
      <c r="H136" s="36">
        <v>136.31650811999998</v>
      </c>
      <c r="I136" s="36"/>
      <c r="J136" s="37">
        <f t="shared" si="10"/>
        <v>326.43356334493956</v>
      </c>
      <c r="K136" s="37">
        <f t="shared" si="11"/>
        <v>99.967549600972688</v>
      </c>
      <c r="L136" s="7"/>
    </row>
    <row r="137" spans="3:12" s="3" customFormat="1" ht="14.25" x14ac:dyDescent="0.2">
      <c r="C137" s="23"/>
      <c r="D137" s="34" t="s">
        <v>15</v>
      </c>
      <c r="E137" s="35"/>
      <c r="F137" s="36">
        <v>6275.1397269999998</v>
      </c>
      <c r="G137" s="36">
        <v>5605.3115876799993</v>
      </c>
      <c r="H137" s="36">
        <v>5522.8749207199999</v>
      </c>
      <c r="I137" s="36"/>
      <c r="J137" s="37">
        <f t="shared" si="10"/>
        <v>88.011983174761269</v>
      </c>
      <c r="K137" s="37">
        <f t="shared" si="11"/>
        <v>98.529311606134655</v>
      </c>
      <c r="L137" s="7"/>
    </row>
    <row r="138" spans="3:12" s="3" customFormat="1" ht="14.25" x14ac:dyDescent="0.2">
      <c r="C138" s="23"/>
      <c r="D138" s="34" t="s">
        <v>133</v>
      </c>
      <c r="E138" s="35"/>
      <c r="F138" s="36">
        <v>238.865205</v>
      </c>
      <c r="G138" s="36">
        <v>152.08466264999998</v>
      </c>
      <c r="H138" s="36">
        <v>134.04237084999997</v>
      </c>
      <c r="I138" s="36"/>
      <c r="J138" s="37">
        <f t="shared" si="10"/>
        <v>56.11632336739877</v>
      </c>
      <c r="K138" s="37">
        <f t="shared" si="11"/>
        <v>88.13667894867109</v>
      </c>
      <c r="L138" s="7"/>
    </row>
    <row r="139" spans="3:12" s="3" customFormat="1" ht="14.25" x14ac:dyDescent="0.2">
      <c r="C139" s="23"/>
      <c r="D139" s="34" t="s">
        <v>134</v>
      </c>
      <c r="E139" s="35"/>
      <c r="F139" s="36">
        <v>859.80238699999995</v>
      </c>
      <c r="G139" s="36">
        <v>535.2075549299999</v>
      </c>
      <c r="H139" s="36">
        <v>470.16733272000005</v>
      </c>
      <c r="I139" s="36"/>
      <c r="J139" s="37">
        <f t="shared" si="10"/>
        <v>54.683185325932349</v>
      </c>
      <c r="K139" s="37">
        <f t="shared" si="11"/>
        <v>87.847663656671187</v>
      </c>
      <c r="L139" s="7"/>
    </row>
    <row r="140" spans="3:12" s="3" customFormat="1" ht="14.25" x14ac:dyDescent="0.2">
      <c r="C140" s="23"/>
      <c r="D140" s="34" t="s">
        <v>135</v>
      </c>
      <c r="E140" s="35"/>
      <c r="F140" s="36">
        <v>83.883010999999996</v>
      </c>
      <c r="G140" s="36">
        <v>29.682496509999993</v>
      </c>
      <c r="H140" s="36">
        <v>27.93449347</v>
      </c>
      <c r="I140" s="36"/>
      <c r="J140" s="37">
        <f t="shared" ref="J140:J171" si="13">IF(AND(H140=0,F140&gt;0),"n.a.",IF(AND(H140=0,F140&lt;0),"n.a.",IF(OR(H140=0,F140=0),"              n.a.",IF(OR((AND(H140&lt;0,F140&gt;0)),(AND(H140&gt;0,F140&lt;0))),"                n.a.",IF(((H140/F140))*100&gt;500,"             -o-",((H140/F140))*100)))))</f>
        <v>33.30172955999398</v>
      </c>
      <c r="K140" s="37">
        <f t="shared" ref="K140:K171" si="14">IF(AND(H140=0,G140&gt;0),"n.a.",IF(AND(H140=0,G140&lt;0),"n.a.",IF(OR(H140=0,G140=0),"              n.a.",IF(OR((AND(H140&lt;0,G140&gt;0)),(AND(H140&gt;0,G140&lt;0))),"                n.a.",IF(((H140/G140))*100&gt;500,"             -o-",((H140/G140))*100)))))</f>
        <v>94.11099723565674</v>
      </c>
      <c r="L140" s="7"/>
    </row>
    <row r="141" spans="3:12" s="3" customFormat="1" ht="14.25" x14ac:dyDescent="0.2">
      <c r="C141" s="23"/>
      <c r="D141" s="34" t="s">
        <v>198</v>
      </c>
      <c r="E141" s="35"/>
      <c r="F141" s="36">
        <v>166</v>
      </c>
      <c r="G141" s="36">
        <v>166.87085170999998</v>
      </c>
      <c r="H141" s="36">
        <v>164.16258734000002</v>
      </c>
      <c r="I141" s="36"/>
      <c r="J141" s="37">
        <f t="shared" si="13"/>
        <v>98.893124903614478</v>
      </c>
      <c r="K141" s="37">
        <f t="shared" si="14"/>
        <v>98.37702969557165</v>
      </c>
      <c r="L141" s="7"/>
    </row>
    <row r="142" spans="3:12" s="3" customFormat="1" ht="14.25" x14ac:dyDescent="0.2">
      <c r="C142" s="23"/>
      <c r="D142" s="34" t="s">
        <v>136</v>
      </c>
      <c r="E142" s="35"/>
      <c r="F142" s="36">
        <v>452.96240899999998</v>
      </c>
      <c r="G142" s="36">
        <v>418.28388803000001</v>
      </c>
      <c r="H142" s="36">
        <v>399.26258282999999</v>
      </c>
      <c r="I142" s="36"/>
      <c r="J142" s="37">
        <f t="shared" si="13"/>
        <v>88.144749960917835</v>
      </c>
      <c r="K142" s="37">
        <f t="shared" si="14"/>
        <v>95.452536962495728</v>
      </c>
      <c r="L142" s="7"/>
    </row>
    <row r="143" spans="3:12" s="3" customFormat="1" ht="14.25" x14ac:dyDescent="0.2">
      <c r="C143" s="23"/>
      <c r="D143" s="34" t="s">
        <v>137</v>
      </c>
      <c r="E143" s="35"/>
      <c r="F143" s="36">
        <v>646.07608400000004</v>
      </c>
      <c r="G143" s="36">
        <v>498.73023196000003</v>
      </c>
      <c r="H143" s="36">
        <v>497.48531589999999</v>
      </c>
      <c r="I143" s="36"/>
      <c r="J143" s="37">
        <f t="shared" si="13"/>
        <v>77.001041861812666</v>
      </c>
      <c r="K143" s="37">
        <f t="shared" si="14"/>
        <v>99.750382876308194</v>
      </c>
      <c r="L143" s="7"/>
    </row>
    <row r="144" spans="3:12" s="3" customFormat="1" ht="14.25" x14ac:dyDescent="0.2">
      <c r="C144" s="23" t="s">
        <v>221</v>
      </c>
      <c r="D144" s="23"/>
      <c r="E144" s="23"/>
      <c r="F144" s="32">
        <f>SUM(F145)</f>
        <v>0</v>
      </c>
      <c r="G144" s="32">
        <f>SUM(G145)</f>
        <v>443.77382348999998</v>
      </c>
      <c r="H144" s="32">
        <f>SUM(H145)</f>
        <v>443.77382348999998</v>
      </c>
      <c r="I144" s="32"/>
      <c r="J144" s="33" t="str">
        <f t="shared" si="13"/>
        <v xml:space="preserve">              n.a.</v>
      </c>
      <c r="K144" s="33">
        <f t="shared" si="14"/>
        <v>100</v>
      </c>
      <c r="L144" s="14"/>
    </row>
    <row r="145" spans="1:12 16371:16372" s="3" customFormat="1" ht="14.25" x14ac:dyDescent="0.2">
      <c r="C145" s="23"/>
      <c r="D145" s="34" t="s">
        <v>138</v>
      </c>
      <c r="E145" s="35"/>
      <c r="F145" s="36">
        <v>0</v>
      </c>
      <c r="G145" s="36">
        <v>443.77382348999998</v>
      </c>
      <c r="H145" s="36">
        <v>443.77382348999998</v>
      </c>
      <c r="I145" s="36"/>
      <c r="J145" s="37" t="str">
        <f t="shared" si="13"/>
        <v xml:space="preserve">              n.a.</v>
      </c>
      <c r="K145" s="37">
        <f t="shared" si="14"/>
        <v>100</v>
      </c>
      <c r="L145" s="7"/>
    </row>
    <row r="146" spans="1:12 16371:16372" s="3" customFormat="1" ht="14.25" x14ac:dyDescent="0.2">
      <c r="C146" s="23" t="s">
        <v>30</v>
      </c>
      <c r="D146" s="23"/>
      <c r="E146" s="23"/>
      <c r="F146" s="32">
        <f>SUM(F147,F149:F153)</f>
        <v>3138.5316050000001</v>
      </c>
      <c r="G146" s="32">
        <f>SUM(G147,G149:G153)</f>
        <v>2406.3800525999995</v>
      </c>
      <c r="H146" s="32">
        <f>SUM(H147,H149:H153)</f>
        <v>2173.5995103800001</v>
      </c>
      <c r="I146" s="32"/>
      <c r="J146" s="33">
        <f t="shared" si="13"/>
        <v>69.255301011378535</v>
      </c>
      <c r="K146" s="33">
        <f t="shared" si="14"/>
        <v>90.326526270507884</v>
      </c>
      <c r="L146" s="14"/>
    </row>
    <row r="147" spans="1:12 16371:16372" s="3" customFormat="1" ht="14.25" x14ac:dyDescent="0.2">
      <c r="A147" s="8"/>
      <c r="B147" s="8"/>
      <c r="C147" s="38"/>
      <c r="D147" s="39" t="s">
        <v>31</v>
      </c>
      <c r="E147" s="35"/>
      <c r="F147" s="32">
        <f>SUM(F148)</f>
        <v>911.26054999999985</v>
      </c>
      <c r="G147" s="32">
        <f>SUM(G148)</f>
        <v>699.17607035999993</v>
      </c>
      <c r="H147" s="33">
        <f>SUM(H148)</f>
        <v>616.41499886999986</v>
      </c>
      <c r="I147" s="33"/>
      <c r="J147" s="40">
        <f t="shared" si="13"/>
        <v>67.64420986621225</v>
      </c>
      <c r="K147" s="41">
        <f t="shared" si="14"/>
        <v>88.163057204262287</v>
      </c>
      <c r="XEQ147" s="8"/>
      <c r="XER147" s="8"/>
    </row>
    <row r="148" spans="1:12 16371:16372" s="3" customFormat="1" ht="14.25" x14ac:dyDescent="0.2">
      <c r="C148" s="23"/>
      <c r="D148" s="42"/>
      <c r="E148" s="42" t="s">
        <v>139</v>
      </c>
      <c r="F148" s="36">
        <v>911.26054999999985</v>
      </c>
      <c r="G148" s="36">
        <v>699.17607035999993</v>
      </c>
      <c r="H148" s="36">
        <v>616.41499886999986</v>
      </c>
      <c r="I148" s="36"/>
      <c r="J148" s="37">
        <f t="shared" si="13"/>
        <v>67.64420986621225</v>
      </c>
      <c r="K148" s="37">
        <f t="shared" si="14"/>
        <v>88.163057204262287</v>
      </c>
      <c r="L148" s="7"/>
    </row>
    <row r="149" spans="1:12 16371:16372" s="3" customFormat="1" ht="14.25" x14ac:dyDescent="0.2">
      <c r="C149" s="23"/>
      <c r="D149" s="34" t="s">
        <v>140</v>
      </c>
      <c r="E149" s="35"/>
      <c r="F149" s="36">
        <v>902.22846800000002</v>
      </c>
      <c r="G149" s="36">
        <v>628.44079003999991</v>
      </c>
      <c r="H149" s="36">
        <v>587.67546682999978</v>
      </c>
      <c r="I149" s="36"/>
      <c r="J149" s="37">
        <f t="shared" si="13"/>
        <v>65.135992453521183</v>
      </c>
      <c r="K149" s="37">
        <f t="shared" si="14"/>
        <v>93.513259505735547</v>
      </c>
      <c r="L149" s="7"/>
    </row>
    <row r="150" spans="1:12 16371:16372" s="3" customFormat="1" ht="14.25" x14ac:dyDescent="0.2">
      <c r="C150" s="23"/>
      <c r="D150" s="34" t="s">
        <v>141</v>
      </c>
      <c r="E150" s="35"/>
      <c r="F150" s="36">
        <v>196.142718</v>
      </c>
      <c r="G150" s="36">
        <v>150.24279142</v>
      </c>
      <c r="H150" s="36">
        <v>131.61513652999997</v>
      </c>
      <c r="I150" s="36"/>
      <c r="J150" s="37">
        <f t="shared" si="13"/>
        <v>67.101719539748586</v>
      </c>
      <c r="K150" s="37">
        <f t="shared" si="14"/>
        <v>87.601631523254326</v>
      </c>
      <c r="L150" s="7"/>
    </row>
    <row r="151" spans="1:12 16371:16372" s="3" customFormat="1" ht="14.25" x14ac:dyDescent="0.2">
      <c r="C151" s="23"/>
      <c r="D151" s="34" t="s">
        <v>142</v>
      </c>
      <c r="E151" s="35"/>
      <c r="F151" s="36">
        <v>628.01799400000004</v>
      </c>
      <c r="G151" s="36">
        <v>447.02378540999962</v>
      </c>
      <c r="H151" s="36">
        <v>417.71741520000035</v>
      </c>
      <c r="I151" s="36"/>
      <c r="J151" s="37">
        <f t="shared" si="13"/>
        <v>66.513606169061504</v>
      </c>
      <c r="K151" s="37">
        <f t="shared" si="14"/>
        <v>93.444113900310654</v>
      </c>
      <c r="L151" s="7"/>
    </row>
    <row r="152" spans="1:12 16371:16372" s="3" customFormat="1" ht="14.25" x14ac:dyDescent="0.2">
      <c r="C152" s="23"/>
      <c r="D152" s="34" t="s">
        <v>143</v>
      </c>
      <c r="E152" s="35"/>
      <c r="F152" s="36">
        <v>62.212166000000003</v>
      </c>
      <c r="G152" s="36">
        <v>51.69505951999998</v>
      </c>
      <c r="H152" s="36">
        <v>40.867928529999993</v>
      </c>
      <c r="I152" s="36"/>
      <c r="J152" s="37">
        <f t="shared" si="13"/>
        <v>65.691216296825274</v>
      </c>
      <c r="K152" s="37">
        <f t="shared" si="14"/>
        <v>79.055772271988303</v>
      </c>
      <c r="L152" s="7"/>
    </row>
    <row r="153" spans="1:12 16371:16372" s="3" customFormat="1" ht="14.25" x14ac:dyDescent="0.2">
      <c r="C153" s="23"/>
      <c r="D153" s="34" t="s">
        <v>144</v>
      </c>
      <c r="E153" s="35"/>
      <c r="F153" s="36">
        <v>438.66970900000001</v>
      </c>
      <c r="G153" s="36">
        <v>429.80155584999994</v>
      </c>
      <c r="H153" s="36">
        <v>379.30856442000015</v>
      </c>
      <c r="I153" s="36"/>
      <c r="J153" s="37">
        <f t="shared" si="13"/>
        <v>86.467918034431719</v>
      </c>
      <c r="K153" s="37">
        <f t="shared" si="14"/>
        <v>88.252022184949524</v>
      </c>
      <c r="L153" s="7"/>
    </row>
    <row r="154" spans="1:12 16371:16372" s="3" customFormat="1" ht="14.25" x14ac:dyDescent="0.2">
      <c r="C154" s="23" t="s">
        <v>32</v>
      </c>
      <c r="D154" s="42"/>
      <c r="E154" s="42"/>
      <c r="F154" s="32">
        <f>SUM(F155:F166)</f>
        <v>15340.693031999999</v>
      </c>
      <c r="G154" s="32">
        <f>SUM(G155:G166)</f>
        <v>12007.981206749995</v>
      </c>
      <c r="H154" s="32">
        <f>SUM(H155:H166)</f>
        <v>11628.932619289995</v>
      </c>
      <c r="I154" s="32"/>
      <c r="J154" s="33">
        <f t="shared" si="13"/>
        <v>75.804480247616993</v>
      </c>
      <c r="K154" s="33">
        <f t="shared" si="14"/>
        <v>96.843361253372663</v>
      </c>
      <c r="L154" s="7"/>
    </row>
    <row r="155" spans="1:12 16371:16372" s="3" customFormat="1" ht="14.25" x14ac:dyDescent="0.2">
      <c r="C155" s="23"/>
      <c r="D155" s="34" t="s">
        <v>145</v>
      </c>
      <c r="E155" s="35"/>
      <c r="F155" s="36">
        <v>721.6181949999999</v>
      </c>
      <c r="G155" s="36">
        <v>571.73978332000002</v>
      </c>
      <c r="H155" s="36">
        <v>562.12379108000016</v>
      </c>
      <c r="I155" s="36"/>
      <c r="J155" s="37">
        <f t="shared" si="13"/>
        <v>77.897674279124885</v>
      </c>
      <c r="K155" s="37">
        <f t="shared" si="14"/>
        <v>98.318117346293207</v>
      </c>
      <c r="L155" s="7"/>
    </row>
    <row r="156" spans="1:12 16371:16372" s="3" customFormat="1" ht="14.25" x14ac:dyDescent="0.2">
      <c r="C156" s="23"/>
      <c r="D156" s="34" t="s">
        <v>146</v>
      </c>
      <c r="E156" s="35"/>
      <c r="F156" s="36">
        <v>300</v>
      </c>
      <c r="G156" s="36">
        <v>354.11664206</v>
      </c>
      <c r="H156" s="36">
        <v>349.83023484000006</v>
      </c>
      <c r="I156" s="36"/>
      <c r="J156" s="37">
        <f t="shared" si="13"/>
        <v>116.61007828000002</v>
      </c>
      <c r="K156" s="37">
        <f t="shared" si="14"/>
        <v>98.789549343102138</v>
      </c>
      <c r="L156" s="7"/>
    </row>
    <row r="157" spans="1:12 16371:16372" s="3" customFormat="1" ht="14.25" x14ac:dyDescent="0.2">
      <c r="C157" s="23"/>
      <c r="D157" s="34" t="s">
        <v>147</v>
      </c>
      <c r="E157" s="35"/>
      <c r="F157" s="36">
        <v>148.1</v>
      </c>
      <c r="G157" s="36">
        <v>221.13125489000001</v>
      </c>
      <c r="H157" s="36">
        <v>221.13125489000001</v>
      </c>
      <c r="I157" s="36"/>
      <c r="J157" s="37">
        <f t="shared" si="13"/>
        <v>149.31212349088455</v>
      </c>
      <c r="K157" s="37">
        <f t="shared" si="14"/>
        <v>100</v>
      </c>
      <c r="L157" s="7"/>
    </row>
    <row r="158" spans="1:12 16371:16372" s="3" customFormat="1" ht="14.25" x14ac:dyDescent="0.2">
      <c r="C158" s="23"/>
      <c r="D158" s="34" t="s">
        <v>148</v>
      </c>
      <c r="E158" s="35"/>
      <c r="F158" s="36">
        <v>134.57839999999999</v>
      </c>
      <c r="G158" s="36">
        <v>131.27453668999999</v>
      </c>
      <c r="H158" s="36">
        <v>131.03044949</v>
      </c>
      <c r="I158" s="36"/>
      <c r="J158" s="37">
        <f t="shared" si="13"/>
        <v>97.363655304268747</v>
      </c>
      <c r="K158" s="37">
        <f t="shared" si="14"/>
        <v>99.814063560112658</v>
      </c>
      <c r="L158" s="7"/>
    </row>
    <row r="159" spans="1:12 16371:16372" s="3" customFormat="1" ht="14.25" x14ac:dyDescent="0.2">
      <c r="C159" s="23"/>
      <c r="D159" s="34" t="s">
        <v>199</v>
      </c>
      <c r="E159" s="35"/>
      <c r="F159" s="36">
        <v>856.92944800000009</v>
      </c>
      <c r="G159" s="36">
        <v>1675.9197441899978</v>
      </c>
      <c r="H159" s="36">
        <v>1524.0706938199985</v>
      </c>
      <c r="I159" s="36"/>
      <c r="J159" s="37">
        <f t="shared" si="13"/>
        <v>177.85252886069546</v>
      </c>
      <c r="K159" s="37">
        <f t="shared" si="14"/>
        <v>90.939360258960932</v>
      </c>
      <c r="L159" s="7"/>
    </row>
    <row r="160" spans="1:12 16371:16372" s="3" customFormat="1" ht="14.25" x14ac:dyDescent="0.2">
      <c r="C160" s="23"/>
      <c r="D160" s="34" t="s">
        <v>149</v>
      </c>
      <c r="E160" s="35"/>
      <c r="F160" s="36">
        <v>6525.3773849999998</v>
      </c>
      <c r="G160" s="36">
        <v>4342.4663721900006</v>
      </c>
      <c r="H160" s="36">
        <v>4278.9351056899995</v>
      </c>
      <c r="I160" s="36"/>
      <c r="J160" s="37">
        <f t="shared" si="13"/>
        <v>65.573756937431128</v>
      </c>
      <c r="K160" s="37">
        <f t="shared" si="14"/>
        <v>98.536977352159411</v>
      </c>
      <c r="L160" s="7"/>
    </row>
    <row r="161" spans="1:12 16371:16372" s="3" customFormat="1" ht="14.25" x14ac:dyDescent="0.2">
      <c r="C161" s="23"/>
      <c r="D161" s="34" t="s">
        <v>150</v>
      </c>
      <c r="E161" s="35"/>
      <c r="F161" s="36">
        <v>105.31694299999999</v>
      </c>
      <c r="G161" s="36">
        <v>87.899828160000013</v>
      </c>
      <c r="H161" s="36">
        <v>74.350425239999993</v>
      </c>
      <c r="I161" s="36"/>
      <c r="J161" s="37">
        <f t="shared" si="13"/>
        <v>70.596831926654005</v>
      </c>
      <c r="K161" s="37">
        <f t="shared" si="14"/>
        <v>84.585404541022925</v>
      </c>
      <c r="L161" s="7"/>
    </row>
    <row r="162" spans="1:12 16371:16372" s="3" customFormat="1" ht="14.25" x14ac:dyDescent="0.2">
      <c r="C162" s="23"/>
      <c r="D162" s="34" t="s">
        <v>200</v>
      </c>
      <c r="E162" s="35"/>
      <c r="F162" s="36">
        <v>53.126147000000003</v>
      </c>
      <c r="G162" s="36">
        <v>51.55055728</v>
      </c>
      <c r="H162" s="36">
        <v>51.118962680000003</v>
      </c>
      <c r="I162" s="36"/>
      <c r="J162" s="37">
        <f t="shared" si="13"/>
        <v>96.221852264196755</v>
      </c>
      <c r="K162" s="37">
        <f t="shared" si="14"/>
        <v>99.162774133253762</v>
      </c>
      <c r="L162" s="7"/>
    </row>
    <row r="163" spans="1:12 16371:16372" s="3" customFormat="1" ht="14.25" x14ac:dyDescent="0.2">
      <c r="C163" s="23"/>
      <c r="D163" s="34" t="s">
        <v>201</v>
      </c>
      <c r="E163" s="35"/>
      <c r="F163" s="36">
        <v>4062.5931639999999</v>
      </c>
      <c r="G163" s="36">
        <v>2339.035279839999</v>
      </c>
      <c r="H163" s="36">
        <v>2219.5771536800003</v>
      </c>
      <c r="I163" s="36"/>
      <c r="J163" s="37">
        <f t="shared" si="13"/>
        <v>54.634492406190645</v>
      </c>
      <c r="K163" s="37">
        <f t="shared" si="14"/>
        <v>94.892846329014318</v>
      </c>
      <c r="L163" s="7"/>
    </row>
    <row r="164" spans="1:12 16371:16372" s="3" customFormat="1" ht="14.25" x14ac:dyDescent="0.2">
      <c r="C164" s="23"/>
      <c r="D164" s="34" t="s">
        <v>202</v>
      </c>
      <c r="E164" s="35"/>
      <c r="F164" s="36">
        <v>2062.3818139999998</v>
      </c>
      <c r="G164" s="36">
        <v>1922.7162719699998</v>
      </c>
      <c r="H164" s="36">
        <v>1918.1194412199998</v>
      </c>
      <c r="I164" s="36"/>
      <c r="J164" s="37">
        <f t="shared" si="13"/>
        <v>93.005059887518954</v>
      </c>
      <c r="K164" s="37">
        <f t="shared" si="14"/>
        <v>99.760919964270641</v>
      </c>
      <c r="L164" s="7"/>
    </row>
    <row r="165" spans="1:12 16371:16372" s="3" customFormat="1" ht="14.25" x14ac:dyDescent="0.2">
      <c r="C165" s="23"/>
      <c r="D165" s="34" t="s">
        <v>151</v>
      </c>
      <c r="E165" s="35"/>
      <c r="F165" s="36">
        <v>217.171536</v>
      </c>
      <c r="G165" s="36">
        <v>165.02859358000001</v>
      </c>
      <c r="H165" s="36">
        <v>154.02786861000001</v>
      </c>
      <c r="I165" s="36"/>
      <c r="J165" s="37">
        <f t="shared" si="13"/>
        <v>70.92451959726435</v>
      </c>
      <c r="K165" s="37">
        <f t="shared" si="14"/>
        <v>93.334049129693867</v>
      </c>
      <c r="L165" s="7"/>
    </row>
    <row r="166" spans="1:12 16371:16372" s="3" customFormat="1" ht="27" customHeight="1" x14ac:dyDescent="0.2">
      <c r="C166" s="23"/>
      <c r="D166" s="34" t="s">
        <v>222</v>
      </c>
      <c r="E166" s="35"/>
      <c r="F166" s="36">
        <v>153.5</v>
      </c>
      <c r="G166" s="36">
        <v>145.10234257999997</v>
      </c>
      <c r="H166" s="36">
        <v>144.61723804999997</v>
      </c>
      <c r="I166" s="36"/>
      <c r="J166" s="37">
        <f t="shared" si="13"/>
        <v>94.213184397394116</v>
      </c>
      <c r="K166" s="37">
        <f t="shared" si="14"/>
        <v>99.665681117634236</v>
      </c>
      <c r="L166" s="7"/>
    </row>
    <row r="167" spans="1:12 16371:16372" s="3" customFormat="1" ht="14.25" x14ac:dyDescent="0.2">
      <c r="C167" s="23" t="s">
        <v>33</v>
      </c>
      <c r="D167" s="23"/>
      <c r="E167" s="23"/>
      <c r="F167" s="32">
        <f>SUM(,F168,F171:F184)</f>
        <v>29626.844865000006</v>
      </c>
      <c r="G167" s="32">
        <f>SUM(,G168,G171:G184)</f>
        <v>22765.439067409985</v>
      </c>
      <c r="H167" s="32">
        <f>SUM(,H168,H171:H184)</f>
        <v>19870.809258239995</v>
      </c>
      <c r="I167" s="32"/>
      <c r="J167" s="33">
        <f t="shared" si="13"/>
        <v>67.070284901361845</v>
      </c>
      <c r="K167" s="33">
        <f t="shared" si="14"/>
        <v>87.28498141152123</v>
      </c>
      <c r="L167" s="14"/>
    </row>
    <row r="168" spans="1:12 16371:16372" s="3" customFormat="1" ht="14.25" x14ac:dyDescent="0.2">
      <c r="A168" s="8"/>
      <c r="B168" s="8"/>
      <c r="C168" s="38"/>
      <c r="D168" s="39" t="s">
        <v>34</v>
      </c>
      <c r="E168" s="35"/>
      <c r="F168" s="32">
        <f>SUM(F169:F170)</f>
        <v>2050.815274</v>
      </c>
      <c r="G168" s="32">
        <f>SUM(G169:G170)</f>
        <v>2011.9205002100011</v>
      </c>
      <c r="H168" s="33">
        <f>SUM(H169:H170)</f>
        <v>1987.2169235700005</v>
      </c>
      <c r="I168" s="33"/>
      <c r="J168" s="40">
        <f t="shared" si="13"/>
        <v>96.898874743313442</v>
      </c>
      <c r="K168" s="41">
        <f t="shared" si="14"/>
        <v>98.772139523533752</v>
      </c>
      <c r="XEQ168" s="8"/>
      <c r="XER168" s="8"/>
    </row>
    <row r="169" spans="1:12 16371:16372" s="3" customFormat="1" ht="14.25" x14ac:dyDescent="0.2">
      <c r="C169" s="23"/>
      <c r="D169" s="42"/>
      <c r="E169" s="42" t="s">
        <v>152</v>
      </c>
      <c r="F169" s="36">
        <v>1999.999998</v>
      </c>
      <c r="G169" s="36">
        <v>1968.7047516700011</v>
      </c>
      <c r="H169" s="36">
        <v>1957.1934162000005</v>
      </c>
      <c r="I169" s="36"/>
      <c r="J169" s="37">
        <f t="shared" si="13"/>
        <v>97.859670907859694</v>
      </c>
      <c r="K169" s="37">
        <f t="shared" si="14"/>
        <v>99.415283807272985</v>
      </c>
      <c r="L169" s="7"/>
    </row>
    <row r="170" spans="1:12 16371:16372" s="3" customFormat="1" ht="14.25" x14ac:dyDescent="0.2">
      <c r="C170" s="23"/>
      <c r="D170" s="42"/>
      <c r="E170" s="42" t="s">
        <v>153</v>
      </c>
      <c r="F170" s="36">
        <v>50.815275999999997</v>
      </c>
      <c r="G170" s="36">
        <v>43.21574854</v>
      </c>
      <c r="H170" s="36">
        <v>30.023507370000001</v>
      </c>
      <c r="I170" s="36"/>
      <c r="J170" s="37">
        <f t="shared" si="13"/>
        <v>59.083625502693323</v>
      </c>
      <c r="K170" s="37">
        <f t="shared" si="14"/>
        <v>69.473533108446773</v>
      </c>
      <c r="L170" s="7"/>
    </row>
    <row r="171" spans="1:12 16371:16372" s="3" customFormat="1" ht="14.25" x14ac:dyDescent="0.2">
      <c r="C171" s="23"/>
      <c r="D171" s="34" t="s">
        <v>223</v>
      </c>
      <c r="E171" s="35"/>
      <c r="F171" s="36">
        <v>2568.1081339999996</v>
      </c>
      <c r="G171" s="36">
        <v>2577.9947185200008</v>
      </c>
      <c r="H171" s="36">
        <v>2494.2225164900005</v>
      </c>
      <c r="I171" s="36"/>
      <c r="J171" s="37">
        <f t="shared" si="13"/>
        <v>97.122955356442986</v>
      </c>
      <c r="K171" s="37">
        <f t="shared" si="14"/>
        <v>96.750489772993291</v>
      </c>
      <c r="L171" s="7"/>
    </row>
    <row r="172" spans="1:12 16371:16372" s="3" customFormat="1" ht="14.25" x14ac:dyDescent="0.2">
      <c r="C172" s="23"/>
      <c r="D172" s="34" t="s">
        <v>154</v>
      </c>
      <c r="E172" s="35"/>
      <c r="F172" s="36">
        <v>447.20794499999994</v>
      </c>
      <c r="G172" s="36">
        <v>255.79291337999996</v>
      </c>
      <c r="H172" s="36">
        <v>240.41218508000003</v>
      </c>
      <c r="I172" s="36"/>
      <c r="J172" s="37">
        <f t="shared" ref="J172:J208" si="15">IF(AND(H172=0,F172&gt;0),"n.a.",IF(AND(H172=0,F172&lt;0),"n.a.",IF(OR(H172=0,F172=0),"              n.a.",IF(OR((AND(H172&lt;0,F172&gt;0)),(AND(H172&gt;0,F172&lt;0))),"                n.a.",IF(((H172/F172))*100&gt;500,"             -o-",((H172/F172))*100)))))</f>
        <v>53.758478078916973</v>
      </c>
      <c r="K172" s="37">
        <f t="shared" ref="K172:K208" si="16">IF(AND(H172=0,G172&gt;0),"n.a.",IF(AND(H172=0,G172&lt;0),"n.a.",IF(OR(H172=0,G172=0),"              n.a.",IF(OR((AND(H172&lt;0,G172&gt;0)),(AND(H172&gt;0,G172&lt;0))),"                n.a.",IF(((H172/G172))*100&gt;500,"             -o-",((H172/G172))*100)))))</f>
        <v>93.987038930531014</v>
      </c>
      <c r="L172" s="7"/>
    </row>
    <row r="173" spans="1:12 16371:16372" s="3" customFormat="1" ht="14.25" x14ac:dyDescent="0.2">
      <c r="C173" s="23"/>
      <c r="D173" s="34" t="s">
        <v>155</v>
      </c>
      <c r="E173" s="35"/>
      <c r="F173" s="36">
        <v>989.98875999999996</v>
      </c>
      <c r="G173" s="36">
        <v>599.67164874999912</v>
      </c>
      <c r="H173" s="36">
        <v>509.41980802000006</v>
      </c>
      <c r="I173" s="36"/>
      <c r="J173" s="37">
        <f t="shared" si="15"/>
        <v>51.457130484996625</v>
      </c>
      <c r="K173" s="37">
        <f t="shared" si="16"/>
        <v>84.949790286379752</v>
      </c>
      <c r="L173" s="7"/>
    </row>
    <row r="174" spans="1:12 16371:16372" s="3" customFormat="1" ht="14.25" x14ac:dyDescent="0.2">
      <c r="C174" s="23"/>
      <c r="D174" s="34" t="s">
        <v>156</v>
      </c>
      <c r="E174" s="35"/>
      <c r="F174" s="36">
        <v>5917.2082600000003</v>
      </c>
      <c r="G174" s="36">
        <v>5341.3400116399853</v>
      </c>
      <c r="H174" s="36">
        <v>5184.3792176799916</v>
      </c>
      <c r="I174" s="36"/>
      <c r="J174" s="37">
        <f t="shared" si="15"/>
        <v>87.615290689126283</v>
      </c>
      <c r="K174" s="37">
        <f t="shared" si="16"/>
        <v>97.061396697870933</v>
      </c>
      <c r="L174" s="7"/>
    </row>
    <row r="175" spans="1:12 16371:16372" s="3" customFormat="1" ht="14.25" x14ac:dyDescent="0.2">
      <c r="C175" s="23"/>
      <c r="D175" s="34" t="s">
        <v>157</v>
      </c>
      <c r="E175" s="35"/>
      <c r="F175" s="36">
        <v>193.42530500000001</v>
      </c>
      <c r="G175" s="36">
        <v>89.264667839999916</v>
      </c>
      <c r="H175" s="36">
        <v>87.38726269999998</v>
      </c>
      <c r="I175" s="36"/>
      <c r="J175" s="37">
        <f t="shared" si="15"/>
        <v>45.178816029267722</v>
      </c>
      <c r="K175" s="37">
        <f t="shared" si="16"/>
        <v>97.896810478962365</v>
      </c>
      <c r="L175" s="7"/>
    </row>
    <row r="176" spans="1:12 16371:16372" s="3" customFormat="1" ht="14.25" x14ac:dyDescent="0.2">
      <c r="C176" s="23"/>
      <c r="D176" s="34" t="s">
        <v>158</v>
      </c>
      <c r="E176" s="35"/>
      <c r="F176" s="36">
        <v>5610.3330200000009</v>
      </c>
      <c r="G176" s="36">
        <v>2237.7728131299991</v>
      </c>
      <c r="H176" s="36">
        <v>1720.8833143500001</v>
      </c>
      <c r="I176" s="36"/>
      <c r="J176" s="37">
        <f t="shared" si="15"/>
        <v>30.67346106220981</v>
      </c>
      <c r="K176" s="37">
        <f t="shared" si="16"/>
        <v>76.901609683200164</v>
      </c>
      <c r="L176" s="7"/>
    </row>
    <row r="177" spans="1:12 16371:16372" s="3" customFormat="1" ht="27" customHeight="1" x14ac:dyDescent="0.2">
      <c r="C177" s="23"/>
      <c r="D177" s="34" t="s">
        <v>159</v>
      </c>
      <c r="E177" s="35"/>
      <c r="F177" s="36">
        <v>3843.901472</v>
      </c>
      <c r="G177" s="36">
        <v>2081.1955813999998</v>
      </c>
      <c r="H177" s="36">
        <v>976.44699483999989</v>
      </c>
      <c r="I177" s="36"/>
      <c r="J177" s="37">
        <f t="shared" si="15"/>
        <v>25.402498007628431</v>
      </c>
      <c r="K177" s="37">
        <f t="shared" si="16"/>
        <v>46.917598882424763</v>
      </c>
      <c r="L177" s="7"/>
    </row>
    <row r="178" spans="1:12 16371:16372" s="3" customFormat="1" ht="27" customHeight="1" x14ac:dyDescent="0.2">
      <c r="C178" s="23"/>
      <c r="D178" s="34" t="s">
        <v>203</v>
      </c>
      <c r="E178" s="35"/>
      <c r="F178" s="36">
        <v>1373.0722069999997</v>
      </c>
      <c r="G178" s="36">
        <v>985.84099526000011</v>
      </c>
      <c r="H178" s="36">
        <v>742.40906549999988</v>
      </c>
      <c r="I178" s="36"/>
      <c r="J178" s="37">
        <f t="shared" si="15"/>
        <v>54.069193281690254</v>
      </c>
      <c r="K178" s="37">
        <f t="shared" si="16"/>
        <v>75.307181286795768</v>
      </c>
      <c r="L178" s="7"/>
    </row>
    <row r="179" spans="1:12 16371:16372" s="3" customFormat="1" ht="14.25" x14ac:dyDescent="0.2">
      <c r="C179" s="23"/>
      <c r="D179" s="34" t="s">
        <v>160</v>
      </c>
      <c r="E179" s="35"/>
      <c r="F179" s="36">
        <v>710.93927599999995</v>
      </c>
      <c r="G179" s="36">
        <v>825.60165226000004</v>
      </c>
      <c r="H179" s="36">
        <v>612.57264292999969</v>
      </c>
      <c r="I179" s="36"/>
      <c r="J179" s="37">
        <f t="shared" si="15"/>
        <v>86.163848813720591</v>
      </c>
      <c r="K179" s="37">
        <f t="shared" si="16"/>
        <v>74.19711930725245</v>
      </c>
      <c r="L179" s="7"/>
    </row>
    <row r="180" spans="1:12 16371:16372" s="3" customFormat="1" ht="14.25" x14ac:dyDescent="0.2">
      <c r="C180" s="23"/>
      <c r="D180" s="34" t="s">
        <v>224</v>
      </c>
      <c r="E180" s="35"/>
      <c r="F180" s="36">
        <v>240.50178199999999</v>
      </c>
      <c r="G180" s="36">
        <v>242.18436241999996</v>
      </c>
      <c r="H180" s="36">
        <v>211.35193921999999</v>
      </c>
      <c r="I180" s="36"/>
      <c r="J180" s="37">
        <f t="shared" si="15"/>
        <v>87.879573058631223</v>
      </c>
      <c r="K180" s="37">
        <f t="shared" si="16"/>
        <v>87.269028069397024</v>
      </c>
      <c r="L180" s="7"/>
    </row>
    <row r="181" spans="1:12 16371:16372" s="3" customFormat="1" ht="14.25" x14ac:dyDescent="0.2">
      <c r="C181" s="23"/>
      <c r="D181" s="34" t="s">
        <v>8</v>
      </c>
      <c r="E181" s="35"/>
      <c r="F181" s="36">
        <v>333.321889</v>
      </c>
      <c r="G181" s="36">
        <v>237.8962800700001</v>
      </c>
      <c r="H181" s="36">
        <v>217.06772253000014</v>
      </c>
      <c r="I181" s="36"/>
      <c r="J181" s="37">
        <f t="shared" si="15"/>
        <v>65.122552611598863</v>
      </c>
      <c r="K181" s="37">
        <f t="shared" si="16"/>
        <v>91.244689688350221</v>
      </c>
      <c r="L181" s="7"/>
    </row>
    <row r="182" spans="1:12 16371:16372" s="3" customFormat="1" ht="14.25" x14ac:dyDescent="0.2">
      <c r="C182" s="23"/>
      <c r="D182" s="34" t="s">
        <v>225</v>
      </c>
      <c r="E182" s="35"/>
      <c r="F182" s="36">
        <v>3423.203853</v>
      </c>
      <c r="G182" s="36">
        <v>3043.0657435599996</v>
      </c>
      <c r="H182" s="36">
        <v>2736.6972139099989</v>
      </c>
      <c r="I182" s="36"/>
      <c r="J182" s="37">
        <f t="shared" si="15"/>
        <v>79.94549350345099</v>
      </c>
      <c r="K182" s="37">
        <f t="shared" si="16"/>
        <v>89.932240856170637</v>
      </c>
      <c r="L182" s="7"/>
    </row>
    <row r="183" spans="1:12 16371:16372" s="3" customFormat="1" ht="14.25" x14ac:dyDescent="0.2">
      <c r="C183" s="23"/>
      <c r="D183" s="34" t="s">
        <v>161</v>
      </c>
      <c r="E183" s="35"/>
      <c r="F183" s="36">
        <v>1774.1011470000001</v>
      </c>
      <c r="G183" s="36">
        <v>1847.44293262</v>
      </c>
      <c r="H183" s="36">
        <v>1763.5242587100001</v>
      </c>
      <c r="I183" s="36"/>
      <c r="J183" s="37">
        <f t="shared" si="15"/>
        <v>99.403817064890276</v>
      </c>
      <c r="K183" s="37">
        <f t="shared" si="16"/>
        <v>95.457576933595007</v>
      </c>
      <c r="L183" s="7"/>
    </row>
    <row r="184" spans="1:12 16371:16372" s="3" customFormat="1" ht="14.25" x14ac:dyDescent="0.2">
      <c r="C184" s="23"/>
      <c r="D184" s="34" t="s">
        <v>162</v>
      </c>
      <c r="E184" s="35"/>
      <c r="F184" s="36">
        <v>150.71654100000001</v>
      </c>
      <c r="G184" s="36">
        <v>388.45424635000001</v>
      </c>
      <c r="H184" s="36">
        <v>386.81819271000006</v>
      </c>
      <c r="I184" s="36"/>
      <c r="J184" s="37">
        <f t="shared" si="15"/>
        <v>256.65278020811269</v>
      </c>
      <c r="K184" s="37">
        <f t="shared" si="16"/>
        <v>99.578829770720063</v>
      </c>
      <c r="L184" s="7"/>
    </row>
    <row r="185" spans="1:12 16371:16372" s="3" customFormat="1" ht="14.25" x14ac:dyDescent="0.2">
      <c r="C185" s="23" t="s">
        <v>35</v>
      </c>
      <c r="D185" s="23"/>
      <c r="E185" s="23"/>
      <c r="F185" s="32">
        <f>SUM(F186:F187)</f>
        <v>11362.664856000001</v>
      </c>
      <c r="G185" s="32">
        <f>SUM(G186:G187)</f>
        <v>7293.7614102499911</v>
      </c>
      <c r="H185" s="32">
        <f>SUM(H186:H187)</f>
        <v>7293.4618272499938</v>
      </c>
      <c r="I185" s="32"/>
      <c r="J185" s="33">
        <f t="shared" si="15"/>
        <v>64.187951679299204</v>
      </c>
      <c r="K185" s="33">
        <f t="shared" si="16"/>
        <v>99.995892613109376</v>
      </c>
      <c r="L185" s="14"/>
    </row>
    <row r="186" spans="1:12 16371:16372" s="3" customFormat="1" ht="14.25" x14ac:dyDescent="0.2">
      <c r="C186" s="23"/>
      <c r="D186" s="34" t="s">
        <v>163</v>
      </c>
      <c r="E186" s="35"/>
      <c r="F186" s="36">
        <v>9417.0019790000006</v>
      </c>
      <c r="G186" s="36">
        <v>5990.6339659099913</v>
      </c>
      <c r="H186" s="36">
        <v>6013.4991393199934</v>
      </c>
      <c r="I186" s="36"/>
      <c r="J186" s="37">
        <f t="shared" si="15"/>
        <v>63.857893974432102</v>
      </c>
      <c r="K186" s="37">
        <f t="shared" si="16"/>
        <v>100.38168203131951</v>
      </c>
      <c r="L186" s="7"/>
    </row>
    <row r="187" spans="1:12 16371:16372" s="3" customFormat="1" ht="14.25" x14ac:dyDescent="0.2">
      <c r="C187" s="23"/>
      <c r="D187" s="34" t="s">
        <v>164</v>
      </c>
      <c r="E187" s="35"/>
      <c r="F187" s="36">
        <v>1945.662877</v>
      </c>
      <c r="G187" s="36">
        <v>1303.12744434</v>
      </c>
      <c r="H187" s="36">
        <v>1279.9626879300004</v>
      </c>
      <c r="I187" s="36"/>
      <c r="J187" s="37">
        <f t="shared" si="15"/>
        <v>65.785429894389679</v>
      </c>
      <c r="K187" s="37">
        <f t="shared" si="16"/>
        <v>98.222372147051814</v>
      </c>
      <c r="L187" s="7"/>
    </row>
    <row r="188" spans="1:12 16371:16372" s="3" customFormat="1" ht="14.25" x14ac:dyDescent="0.2">
      <c r="C188" s="23" t="s">
        <v>36</v>
      </c>
      <c r="D188" s="23"/>
      <c r="E188" s="23"/>
      <c r="F188" s="32">
        <f>SUM(F189:F190)</f>
        <v>11630</v>
      </c>
      <c r="G188" s="32">
        <f t="shared" ref="G188:H188" si="17">SUM(G189:G190)</f>
        <v>8795.3396255400003</v>
      </c>
      <c r="H188" s="32">
        <f t="shared" si="17"/>
        <v>8784.4901565700002</v>
      </c>
      <c r="I188" s="32"/>
      <c r="J188" s="33">
        <f t="shared" si="15"/>
        <v>75.533019403009462</v>
      </c>
      <c r="K188" s="33">
        <f t="shared" si="16"/>
        <v>99.876645252691603</v>
      </c>
      <c r="L188" s="14"/>
    </row>
    <row r="189" spans="1:12 16371:16372" s="3" customFormat="1" ht="14.25" x14ac:dyDescent="0.2">
      <c r="C189" s="23"/>
      <c r="D189" s="34" t="s">
        <v>165</v>
      </c>
      <c r="E189" s="35"/>
      <c r="F189" s="36">
        <v>11350</v>
      </c>
      <c r="G189" s="36">
        <v>8553.8670000000002</v>
      </c>
      <c r="H189" s="36">
        <v>8553.8670000000002</v>
      </c>
      <c r="I189" s="36"/>
      <c r="J189" s="37">
        <f t="shared" si="15"/>
        <v>75.364466960352431</v>
      </c>
      <c r="K189" s="37">
        <f t="shared" si="16"/>
        <v>100</v>
      </c>
      <c r="L189" s="7"/>
    </row>
    <row r="190" spans="1:12 16371:16372" s="3" customFormat="1" ht="14.25" x14ac:dyDescent="0.2">
      <c r="C190" s="23"/>
      <c r="D190" s="34" t="s">
        <v>248</v>
      </c>
      <c r="E190" s="35"/>
      <c r="F190" s="36">
        <v>280</v>
      </c>
      <c r="G190" s="36">
        <v>241.47262554</v>
      </c>
      <c r="H190" s="36">
        <v>230.62315656999999</v>
      </c>
      <c r="I190" s="36"/>
      <c r="J190" s="37">
        <f t="shared" ref="J190" si="18">IF(AND(H190=0,F190&gt;0),"n.a.",IF(AND(H190=0,F190&lt;0),"n.a.",IF(OR(H190=0,F190=0),"              n.a.",IF(OR((AND(H190&lt;0,F190&gt;0)),(AND(H190&gt;0,F190&lt;0))),"                n.a.",IF(((H190/F190))*100&gt;500,"             -o-",((H190/F190))*100)))))</f>
        <v>82.365413060714289</v>
      </c>
      <c r="K190" s="37">
        <f t="shared" ref="K190" si="19">IF(AND(H190=0,G190&gt;0),"n.a.",IF(AND(H190=0,G190&lt;0),"n.a.",IF(OR(H190=0,G190=0),"              n.a.",IF(OR((AND(H190&lt;0,G190&gt;0)),(AND(H190&gt;0,G190&lt;0))),"                n.a.",IF(((H190/G190))*100&gt;500,"             -o-",((H190/G190))*100)))))</f>
        <v>95.506956970489895</v>
      </c>
      <c r="L190" s="7"/>
    </row>
    <row r="191" spans="1:12 16371:16372" s="3" customFormat="1" ht="14.25" x14ac:dyDescent="0.2">
      <c r="C191" s="23" t="s">
        <v>37</v>
      </c>
      <c r="D191" s="23"/>
      <c r="E191" s="23"/>
      <c r="F191" s="32">
        <f>SUM(F192,F196:F209)</f>
        <v>99152.10001899999</v>
      </c>
      <c r="G191" s="32">
        <f>SUM(G192,G196:G209)</f>
        <v>74837.785302029981</v>
      </c>
      <c r="H191" s="32">
        <f>SUM(H192,H196:H209)</f>
        <v>72987.226267070015</v>
      </c>
      <c r="I191" s="32"/>
      <c r="J191" s="33">
        <f t="shared" si="15"/>
        <v>73.611377119681649</v>
      </c>
      <c r="K191" s="33">
        <f t="shared" si="16"/>
        <v>97.527239712544286</v>
      </c>
      <c r="L191" s="14"/>
    </row>
    <row r="192" spans="1:12 16371:16372" s="3" customFormat="1" ht="14.25" x14ac:dyDescent="0.2">
      <c r="A192" s="8"/>
      <c r="B192" s="8"/>
      <c r="C192" s="38"/>
      <c r="D192" s="39" t="s">
        <v>226</v>
      </c>
      <c r="E192" s="35"/>
      <c r="F192" s="32">
        <f>SUM(F193:F195)</f>
        <v>46673.508963999993</v>
      </c>
      <c r="G192" s="32">
        <f>SUM(G193:G195)</f>
        <v>34717.110058149992</v>
      </c>
      <c r="H192" s="33">
        <f>SUM(H193:H195)</f>
        <v>33566.493571660001</v>
      </c>
      <c r="I192" s="33"/>
      <c r="J192" s="40">
        <f t="shared" si="15"/>
        <v>71.917655896732256</v>
      </c>
      <c r="K192" s="41">
        <f t="shared" si="16"/>
        <v>96.685736558824317</v>
      </c>
      <c r="XEQ192" s="8"/>
      <c r="XER192" s="8"/>
    </row>
    <row r="193" spans="3:12" s="3" customFormat="1" ht="14.25" x14ac:dyDescent="0.2">
      <c r="C193" s="23"/>
      <c r="D193" s="42"/>
      <c r="E193" s="42" t="s">
        <v>15</v>
      </c>
      <c r="F193" s="36">
        <v>46184.333530999997</v>
      </c>
      <c r="G193" s="36">
        <v>34409.369999189999</v>
      </c>
      <c r="H193" s="36">
        <v>33302.133822789998</v>
      </c>
      <c r="I193" s="36"/>
      <c r="J193" s="37">
        <f t="shared" si="15"/>
        <v>72.106992299535591</v>
      </c>
      <c r="K193" s="37">
        <f t="shared" si="16"/>
        <v>96.782166670223646</v>
      </c>
      <c r="L193" s="7"/>
    </row>
    <row r="194" spans="3:12" s="3" customFormat="1" ht="14.25" x14ac:dyDescent="0.2">
      <c r="C194" s="23"/>
      <c r="D194" s="42"/>
      <c r="E194" s="42" t="s">
        <v>50</v>
      </c>
      <c r="F194" s="36">
        <v>470.30315100000001</v>
      </c>
      <c r="G194" s="36">
        <v>294.40524773999999</v>
      </c>
      <c r="H194" s="36">
        <v>253.72555251999998</v>
      </c>
      <c r="I194" s="36"/>
      <c r="J194" s="37">
        <f t="shared" si="15"/>
        <v>53.949362656938696</v>
      </c>
      <c r="K194" s="37">
        <f t="shared" si="16"/>
        <v>86.182415044474439</v>
      </c>
      <c r="L194" s="7"/>
    </row>
    <row r="195" spans="3:12" s="3" customFormat="1" ht="14.25" x14ac:dyDescent="0.2">
      <c r="C195" s="23"/>
      <c r="D195" s="42"/>
      <c r="E195" s="42" t="s">
        <v>51</v>
      </c>
      <c r="F195" s="36">
        <v>18.872281999999998</v>
      </c>
      <c r="G195" s="36">
        <v>13.334811220000001</v>
      </c>
      <c r="H195" s="36">
        <v>10.634196350000002</v>
      </c>
      <c r="I195" s="36"/>
      <c r="J195" s="37">
        <f t="shared" si="15"/>
        <v>56.348227257307848</v>
      </c>
      <c r="K195" s="37">
        <f t="shared" si="16"/>
        <v>79.747633277706058</v>
      </c>
      <c r="L195" s="7"/>
    </row>
    <row r="196" spans="3:12" s="3" customFormat="1" ht="14.25" x14ac:dyDescent="0.2">
      <c r="C196" s="23"/>
      <c r="D196" s="34" t="s">
        <v>166</v>
      </c>
      <c r="E196" s="35"/>
      <c r="F196" s="36">
        <v>1641.736615</v>
      </c>
      <c r="G196" s="36">
        <v>1641.736615</v>
      </c>
      <c r="H196" s="36">
        <v>1641.736615</v>
      </c>
      <c r="I196" s="36"/>
      <c r="J196" s="37">
        <f t="shared" si="15"/>
        <v>100</v>
      </c>
      <c r="K196" s="37">
        <f t="shared" si="16"/>
        <v>100</v>
      </c>
      <c r="L196" s="7"/>
    </row>
    <row r="197" spans="3:12" s="3" customFormat="1" ht="14.25" x14ac:dyDescent="0.2">
      <c r="C197" s="23"/>
      <c r="D197" s="34" t="s">
        <v>167</v>
      </c>
      <c r="E197" s="35"/>
      <c r="F197" s="36">
        <v>338.06024000000002</v>
      </c>
      <c r="G197" s="36">
        <v>233.54420334999998</v>
      </c>
      <c r="H197" s="36">
        <v>217.68444595000005</v>
      </c>
      <c r="I197" s="36"/>
      <c r="J197" s="37">
        <f t="shared" si="15"/>
        <v>64.392205942349221</v>
      </c>
      <c r="K197" s="37">
        <f t="shared" si="16"/>
        <v>93.209098246711022</v>
      </c>
      <c r="L197" s="7"/>
    </row>
    <row r="198" spans="3:12" s="3" customFormat="1" ht="14.25" x14ac:dyDescent="0.2">
      <c r="C198" s="23"/>
      <c r="D198" s="34" t="s">
        <v>95</v>
      </c>
      <c r="E198" s="35"/>
      <c r="F198" s="36">
        <v>2015.8530189999999</v>
      </c>
      <c r="G198" s="36">
        <v>1837.8059662099997</v>
      </c>
      <c r="H198" s="36">
        <v>1759.2663503199994</v>
      </c>
      <c r="I198" s="36"/>
      <c r="J198" s="37">
        <f t="shared" si="15"/>
        <v>87.271558677066409</v>
      </c>
      <c r="K198" s="37">
        <f t="shared" si="16"/>
        <v>95.726446788505754</v>
      </c>
      <c r="L198" s="7"/>
    </row>
    <row r="199" spans="3:12" s="3" customFormat="1" ht="14.25" x14ac:dyDescent="0.2">
      <c r="C199" s="23"/>
      <c r="D199" s="34" t="s">
        <v>168</v>
      </c>
      <c r="E199" s="35"/>
      <c r="F199" s="36">
        <v>1202.538266</v>
      </c>
      <c r="G199" s="36">
        <v>1203.538266</v>
      </c>
      <c r="H199" s="36">
        <v>1203.538266</v>
      </c>
      <c r="I199" s="36"/>
      <c r="J199" s="37">
        <f t="shared" si="15"/>
        <v>100.08315743692103</v>
      </c>
      <c r="K199" s="37">
        <f t="shared" si="16"/>
        <v>100</v>
      </c>
      <c r="L199" s="7"/>
    </row>
    <row r="200" spans="3:12" s="3" customFormat="1" ht="14.25" x14ac:dyDescent="0.2">
      <c r="C200" s="23"/>
      <c r="D200" s="34" t="s">
        <v>169</v>
      </c>
      <c r="E200" s="35"/>
      <c r="F200" s="36">
        <v>2056.8799990000002</v>
      </c>
      <c r="G200" s="36">
        <v>1914.879999</v>
      </c>
      <c r="H200" s="36">
        <v>1914.879999</v>
      </c>
      <c r="I200" s="36"/>
      <c r="J200" s="37">
        <f t="shared" si="15"/>
        <v>93.096340084543741</v>
      </c>
      <c r="K200" s="37">
        <f t="shared" si="16"/>
        <v>100</v>
      </c>
      <c r="L200" s="7"/>
    </row>
    <row r="201" spans="3:12" s="3" customFormat="1" ht="14.25" x14ac:dyDescent="0.2">
      <c r="C201" s="23"/>
      <c r="D201" s="34" t="s">
        <v>170</v>
      </c>
      <c r="E201" s="35"/>
      <c r="F201" s="36">
        <v>173.795063</v>
      </c>
      <c r="G201" s="36">
        <v>140.87136889999999</v>
      </c>
      <c r="H201" s="36">
        <v>133.16742574</v>
      </c>
      <c r="I201" s="36"/>
      <c r="J201" s="37">
        <f t="shared" si="15"/>
        <v>76.62325007471587</v>
      </c>
      <c r="K201" s="37">
        <f t="shared" si="16"/>
        <v>94.531221482295109</v>
      </c>
      <c r="L201" s="7"/>
    </row>
    <row r="202" spans="3:12" s="3" customFormat="1" ht="14.25" x14ac:dyDescent="0.2">
      <c r="C202" s="23"/>
      <c r="D202" s="34" t="s">
        <v>171</v>
      </c>
      <c r="E202" s="35"/>
      <c r="F202" s="36">
        <v>475.84529400000002</v>
      </c>
      <c r="G202" s="36">
        <v>172.47752643999999</v>
      </c>
      <c r="H202" s="36">
        <v>154.42699145999998</v>
      </c>
      <c r="I202" s="36"/>
      <c r="J202" s="37">
        <f t="shared" si="15"/>
        <v>32.453192961492221</v>
      </c>
      <c r="K202" s="37">
        <f t="shared" si="16"/>
        <v>89.534558297205592</v>
      </c>
      <c r="L202" s="7"/>
    </row>
    <row r="203" spans="3:12" s="3" customFormat="1" ht="14.25" x14ac:dyDescent="0.2">
      <c r="C203" s="23"/>
      <c r="D203" s="34" t="s">
        <v>172</v>
      </c>
      <c r="E203" s="35"/>
      <c r="F203" s="36">
        <v>282.945044</v>
      </c>
      <c r="G203" s="36">
        <v>150.91555371999999</v>
      </c>
      <c r="H203" s="36">
        <v>127.75227726999999</v>
      </c>
      <c r="I203" s="36"/>
      <c r="J203" s="37">
        <f t="shared" si="15"/>
        <v>45.150915338174293</v>
      </c>
      <c r="K203" s="37">
        <f t="shared" si="16"/>
        <v>84.651498219344703</v>
      </c>
      <c r="L203" s="7"/>
    </row>
    <row r="204" spans="3:12" s="3" customFormat="1" ht="14.25" x14ac:dyDescent="0.2">
      <c r="C204" s="23"/>
      <c r="D204" s="34" t="s">
        <v>173</v>
      </c>
      <c r="E204" s="35"/>
      <c r="F204" s="36">
        <v>201.99025399999999</v>
      </c>
      <c r="G204" s="36">
        <v>177.35681710999998</v>
      </c>
      <c r="H204" s="36">
        <v>166.41235526</v>
      </c>
      <c r="I204" s="36"/>
      <c r="J204" s="37">
        <f t="shared" si="15"/>
        <v>82.386329025557842</v>
      </c>
      <c r="K204" s="37">
        <f t="shared" si="16"/>
        <v>93.829128178810279</v>
      </c>
      <c r="L204" s="7"/>
    </row>
    <row r="205" spans="3:12" s="3" customFormat="1" ht="14.25" x14ac:dyDescent="0.2">
      <c r="C205" s="23"/>
      <c r="D205" s="34" t="s">
        <v>8</v>
      </c>
      <c r="E205" s="35"/>
      <c r="F205" s="36">
        <v>723.49155900000005</v>
      </c>
      <c r="G205" s="36">
        <v>402.14051667999996</v>
      </c>
      <c r="H205" s="36">
        <v>305.52580035999995</v>
      </c>
      <c r="I205" s="36"/>
      <c r="J205" s="37">
        <f t="shared" si="15"/>
        <v>42.229352445008956</v>
      </c>
      <c r="K205" s="37">
        <f t="shared" si="16"/>
        <v>75.974886311472972</v>
      </c>
      <c r="L205" s="7"/>
    </row>
    <row r="206" spans="3:12" s="3" customFormat="1" ht="14.25" x14ac:dyDescent="0.2">
      <c r="C206" s="23"/>
      <c r="D206" s="34" t="s">
        <v>174</v>
      </c>
      <c r="E206" s="35"/>
      <c r="F206" s="36">
        <v>317.25776200000001</v>
      </c>
      <c r="G206" s="36">
        <v>313.28539192</v>
      </c>
      <c r="H206" s="36">
        <v>291.23112657999997</v>
      </c>
      <c r="I206" s="36"/>
      <c r="J206" s="37">
        <f t="shared" si="15"/>
        <v>91.796375522563238</v>
      </c>
      <c r="K206" s="37">
        <f t="shared" si="16"/>
        <v>92.960327577089274</v>
      </c>
      <c r="L206" s="7"/>
    </row>
    <row r="207" spans="3:12" s="3" customFormat="1" ht="14.25" x14ac:dyDescent="0.2">
      <c r="C207" s="23"/>
      <c r="D207" s="34" t="s">
        <v>133</v>
      </c>
      <c r="E207" s="35"/>
      <c r="F207" s="36">
        <v>3884.2559500000002</v>
      </c>
      <c r="G207" s="36">
        <v>2503.7385880699985</v>
      </c>
      <c r="H207" s="36">
        <v>2483.6397494599983</v>
      </c>
      <c r="I207" s="36"/>
      <c r="J207" s="37">
        <f t="shared" si="15"/>
        <v>63.941197012519169</v>
      </c>
      <c r="K207" s="37">
        <f t="shared" si="16"/>
        <v>99.197246920833962</v>
      </c>
      <c r="L207" s="7"/>
    </row>
    <row r="208" spans="3:12" s="3" customFormat="1" ht="14.25" x14ac:dyDescent="0.2">
      <c r="C208" s="23"/>
      <c r="D208" s="34" t="s">
        <v>175</v>
      </c>
      <c r="E208" s="35"/>
      <c r="F208" s="36">
        <v>39100.540522000003</v>
      </c>
      <c r="G208" s="36">
        <v>29390.60175043</v>
      </c>
      <c r="H208" s="36">
        <v>28985.647171979999</v>
      </c>
      <c r="I208" s="36"/>
      <c r="J208" s="37">
        <f t="shared" si="15"/>
        <v>74.131065159242908</v>
      </c>
      <c r="K208" s="37">
        <f t="shared" si="16"/>
        <v>98.622163023783358</v>
      </c>
      <c r="L208" s="7"/>
    </row>
    <row r="209" spans="3:12" s="3" customFormat="1" ht="14.25" x14ac:dyDescent="0.2">
      <c r="C209" s="23"/>
      <c r="D209" s="34" t="s">
        <v>227</v>
      </c>
      <c r="E209" s="35"/>
      <c r="F209" s="36">
        <v>63.401468000000001</v>
      </c>
      <c r="G209" s="36">
        <v>37.782681049999994</v>
      </c>
      <c r="H209" s="36">
        <v>35.824121030000001</v>
      </c>
      <c r="I209" s="36"/>
      <c r="J209" s="37">
        <v>37.890139420746536</v>
      </c>
      <c r="K209" s="37">
        <v>76.916969174407555</v>
      </c>
      <c r="L209" s="7"/>
    </row>
    <row r="210" spans="3:12" s="3" customFormat="1" ht="14.25" x14ac:dyDescent="0.2">
      <c r="C210" s="23" t="s">
        <v>38</v>
      </c>
      <c r="D210" s="23"/>
      <c r="E210" s="23"/>
      <c r="F210" s="32">
        <f>SUM(F211:F217)</f>
        <v>2720.652407</v>
      </c>
      <c r="G210" s="32">
        <f>SUM(G211:G217)</f>
        <v>4475.5930950600005</v>
      </c>
      <c r="H210" s="32">
        <f>SUM(H211:H217)</f>
        <v>4235.5734362100002</v>
      </c>
      <c r="I210" s="32"/>
      <c r="J210" s="33">
        <f t="shared" ref="J210:J246" si="20">IF(AND(H210=0,F210&gt;0),"n.a.",IF(AND(H210=0,F210&lt;0),"n.a.",IF(OR(H210=0,F210=0),"              n.a.",IF(OR((AND(H210&lt;0,F210&gt;0)),(AND(H210&gt;0,F210&lt;0))),"                n.a.",IF(((H210/F210))*100&gt;500,"             -o-",((H210/F210))*100)))))</f>
        <v>155.68227037427644</v>
      </c>
      <c r="K210" s="33">
        <f t="shared" ref="K210:K246" si="21">IF(AND(H210=0,G210&gt;0),"n.a.",IF(AND(H210=0,G210&lt;0),"n.a.",IF(OR(H210=0,G210=0),"              n.a.",IF(OR((AND(H210&lt;0,G210&gt;0)),(AND(H210&gt;0,G210&lt;0))),"                n.a.",IF(((H210/G210))*100&gt;500,"             -o-",((H210/G210))*100)))))</f>
        <v>94.637142971846004</v>
      </c>
      <c r="L210" s="14"/>
    </row>
    <row r="211" spans="3:12" s="3" customFormat="1" ht="14.25" x14ac:dyDescent="0.2">
      <c r="C211" s="23"/>
      <c r="D211" s="34" t="s">
        <v>176</v>
      </c>
      <c r="E211" s="35"/>
      <c r="F211" s="36">
        <v>215.307098</v>
      </c>
      <c r="G211" s="36">
        <v>150.91009321999994</v>
      </c>
      <c r="H211" s="36">
        <v>141.83858138999994</v>
      </c>
      <c r="I211" s="36"/>
      <c r="J211" s="37">
        <f t="shared" si="20"/>
        <v>65.877336468489275</v>
      </c>
      <c r="K211" s="37">
        <f t="shared" si="21"/>
        <v>93.988797146407336</v>
      </c>
      <c r="L211" s="7"/>
    </row>
    <row r="212" spans="3:12" s="3" customFormat="1" ht="14.25" x14ac:dyDescent="0.2">
      <c r="C212" s="23"/>
      <c r="D212" s="34" t="s">
        <v>177</v>
      </c>
      <c r="E212" s="35"/>
      <c r="F212" s="36">
        <v>186.55986799999999</v>
      </c>
      <c r="G212" s="36">
        <v>134.89464700000002</v>
      </c>
      <c r="H212" s="36">
        <v>125.52958249000005</v>
      </c>
      <c r="I212" s="36"/>
      <c r="J212" s="37">
        <f t="shared" si="20"/>
        <v>67.286487622300456</v>
      </c>
      <c r="K212" s="37">
        <f t="shared" si="21"/>
        <v>93.057497300096742</v>
      </c>
      <c r="L212" s="7"/>
    </row>
    <row r="213" spans="3:12" s="3" customFormat="1" ht="14.25" x14ac:dyDescent="0.2">
      <c r="C213" s="23"/>
      <c r="D213" s="34" t="s">
        <v>178</v>
      </c>
      <c r="E213" s="35"/>
      <c r="F213" s="36">
        <v>568.91888700000004</v>
      </c>
      <c r="G213" s="36">
        <v>3339.5747741800005</v>
      </c>
      <c r="H213" s="36">
        <v>3192.6905358899999</v>
      </c>
      <c r="I213" s="36"/>
      <c r="J213" s="37" t="str">
        <f t="shared" si="20"/>
        <v xml:space="preserve">             -o-</v>
      </c>
      <c r="K213" s="37">
        <f t="shared" si="21"/>
        <v>95.601708354439623</v>
      </c>
      <c r="L213" s="7"/>
    </row>
    <row r="214" spans="3:12" s="3" customFormat="1" ht="14.25" x14ac:dyDescent="0.2">
      <c r="C214" s="23"/>
      <c r="D214" s="34" t="s">
        <v>204</v>
      </c>
      <c r="E214" s="35"/>
      <c r="F214" s="36">
        <v>88.197064999999995</v>
      </c>
      <c r="G214" s="36">
        <v>59.195995369999984</v>
      </c>
      <c r="H214" s="36">
        <v>53.917447249999988</v>
      </c>
      <c r="I214" s="36"/>
      <c r="J214" s="37">
        <f t="shared" si="20"/>
        <v>61.132926872339787</v>
      </c>
      <c r="K214" s="37">
        <f t="shared" si="21"/>
        <v>91.082930378977764</v>
      </c>
      <c r="L214" s="7"/>
    </row>
    <row r="215" spans="3:12" s="3" customFormat="1" ht="14.25" x14ac:dyDescent="0.2">
      <c r="C215" s="23"/>
      <c r="D215" s="34" t="s">
        <v>179</v>
      </c>
      <c r="E215" s="35"/>
      <c r="F215" s="36">
        <v>550</v>
      </c>
      <c r="G215" s="36">
        <v>35.444671759999999</v>
      </c>
      <c r="H215" s="36">
        <v>31.790338869999996</v>
      </c>
      <c r="I215" s="36"/>
      <c r="J215" s="37">
        <f t="shared" si="20"/>
        <v>5.7800616127272715</v>
      </c>
      <c r="K215" s="37">
        <f t="shared" si="21"/>
        <v>89.690036023626021</v>
      </c>
      <c r="L215" s="7"/>
    </row>
    <row r="216" spans="3:12" s="3" customFormat="1" ht="14.25" x14ac:dyDescent="0.2">
      <c r="C216" s="23"/>
      <c r="D216" s="34" t="s">
        <v>111</v>
      </c>
      <c r="E216" s="35"/>
      <c r="F216" s="36">
        <v>542.75060299999996</v>
      </c>
      <c r="G216" s="36">
        <v>272.15681961999996</v>
      </c>
      <c r="H216" s="36">
        <v>235.55465510000005</v>
      </c>
      <c r="I216" s="36"/>
      <c r="J216" s="37">
        <f t="shared" si="20"/>
        <v>43.400164605620908</v>
      </c>
      <c r="K216" s="37">
        <f t="shared" si="21"/>
        <v>86.551075747024882</v>
      </c>
      <c r="L216" s="7"/>
    </row>
    <row r="217" spans="3:12" s="3" customFormat="1" ht="27" customHeight="1" x14ac:dyDescent="0.2">
      <c r="C217" s="23"/>
      <c r="D217" s="34" t="s">
        <v>180</v>
      </c>
      <c r="E217" s="35"/>
      <c r="F217" s="36">
        <v>568.91888600000004</v>
      </c>
      <c r="G217" s="36">
        <v>483.41609390999997</v>
      </c>
      <c r="H217" s="36">
        <v>454.25229521999995</v>
      </c>
      <c r="I217" s="36"/>
      <c r="J217" s="37">
        <f t="shared" si="20"/>
        <v>79.844826107600852</v>
      </c>
      <c r="K217" s="37">
        <f t="shared" si="21"/>
        <v>93.967143614496706</v>
      </c>
      <c r="L217" s="7"/>
    </row>
    <row r="218" spans="3:12" s="3" customFormat="1" ht="14.25" x14ac:dyDescent="0.2">
      <c r="C218" s="23" t="s">
        <v>237</v>
      </c>
      <c r="D218" s="23"/>
      <c r="E218" s="23"/>
      <c r="F218" s="32">
        <f>SUM(F219:F221)</f>
        <v>2678.5998039999999</v>
      </c>
      <c r="G218" s="32">
        <f t="shared" ref="G218:H218" si="22">SUM(G219:G221)</f>
        <v>2666.7038177900004</v>
      </c>
      <c r="H218" s="32">
        <f t="shared" si="22"/>
        <v>2582.46520616</v>
      </c>
      <c r="I218" s="32"/>
      <c r="J218" s="33">
        <f t="shared" si="20"/>
        <v>96.411013033882824</v>
      </c>
      <c r="K218" s="33">
        <f t="shared" si="21"/>
        <v>96.841096072686014</v>
      </c>
      <c r="L218" s="14"/>
    </row>
    <row r="219" spans="3:12" s="3" customFormat="1" ht="14.25" x14ac:dyDescent="0.2">
      <c r="C219" s="23"/>
      <c r="D219" s="34" t="s">
        <v>238</v>
      </c>
      <c r="E219" s="35"/>
      <c r="F219" s="36">
        <v>2315.5998039999999</v>
      </c>
      <c r="G219" s="36">
        <v>2308.9038177900002</v>
      </c>
      <c r="H219" s="36">
        <v>2290.12820616</v>
      </c>
      <c r="I219" s="36"/>
      <c r="J219" s="37">
        <f t="shared" si="20"/>
        <v>98.900000000172739</v>
      </c>
      <c r="K219" s="37">
        <f t="shared" si="21"/>
        <v>99.186817073741452</v>
      </c>
      <c r="L219" s="7"/>
    </row>
    <row r="220" spans="3:12" s="3" customFormat="1" ht="14.25" x14ac:dyDescent="0.2">
      <c r="C220" s="23"/>
      <c r="D220" s="34" t="s">
        <v>239</v>
      </c>
      <c r="E220" s="35"/>
      <c r="F220" s="36">
        <v>263</v>
      </c>
      <c r="G220" s="36">
        <v>262.99999999999989</v>
      </c>
      <c r="H220" s="36">
        <v>262.73699999999991</v>
      </c>
      <c r="I220" s="36"/>
      <c r="J220" s="37">
        <f t="shared" si="20"/>
        <v>99.899999999999963</v>
      </c>
      <c r="K220" s="37">
        <f t="shared" si="21"/>
        <v>99.9</v>
      </c>
      <c r="L220" s="7"/>
    </row>
    <row r="221" spans="3:12" s="3" customFormat="1" ht="14.25" x14ac:dyDescent="0.2">
      <c r="C221" s="23"/>
      <c r="D221" s="34" t="s">
        <v>240</v>
      </c>
      <c r="E221" s="35"/>
      <c r="F221" s="36">
        <v>100</v>
      </c>
      <c r="G221" s="36">
        <v>94.8</v>
      </c>
      <c r="H221" s="36">
        <v>29.6</v>
      </c>
      <c r="I221" s="36"/>
      <c r="J221" s="37">
        <f t="shared" si="20"/>
        <v>29.600000000000005</v>
      </c>
      <c r="K221" s="37">
        <f t="shared" si="21"/>
        <v>31.223628691983123</v>
      </c>
      <c r="L221" s="7"/>
    </row>
    <row r="222" spans="3:12" s="3" customFormat="1" ht="14.25" x14ac:dyDescent="0.2">
      <c r="C222" s="23" t="s">
        <v>39</v>
      </c>
      <c r="D222" s="23"/>
      <c r="E222" s="23"/>
      <c r="F222" s="32">
        <f>SUM(F223)</f>
        <v>19.554939000000001</v>
      </c>
      <c r="G222" s="32">
        <f>SUM(G223)</f>
        <v>14.661232</v>
      </c>
      <c r="H222" s="32">
        <f>SUM(H223)</f>
        <v>12.007612470000002</v>
      </c>
      <c r="I222" s="32"/>
      <c r="J222" s="33">
        <f t="shared" si="20"/>
        <v>61.404499753233701</v>
      </c>
      <c r="K222" s="33">
        <f t="shared" si="21"/>
        <v>81.900432855847328</v>
      </c>
      <c r="L222" s="14"/>
    </row>
    <row r="223" spans="3:12" s="3" customFormat="1" ht="39.75" customHeight="1" x14ac:dyDescent="0.2">
      <c r="C223" s="23"/>
      <c r="D223" s="34" t="s">
        <v>228</v>
      </c>
      <c r="E223" s="35"/>
      <c r="F223" s="36">
        <v>19.554939000000001</v>
      </c>
      <c r="G223" s="36">
        <v>14.661232</v>
      </c>
      <c r="H223" s="36">
        <v>12.007612470000002</v>
      </c>
      <c r="I223" s="36"/>
      <c r="J223" s="37">
        <f t="shared" si="20"/>
        <v>61.404499753233701</v>
      </c>
      <c r="K223" s="37">
        <f t="shared" si="21"/>
        <v>81.900432855847328</v>
      </c>
      <c r="L223" s="7"/>
    </row>
    <row r="224" spans="3:12" s="3" customFormat="1" ht="14.25" x14ac:dyDescent="0.2">
      <c r="C224" s="23" t="s">
        <v>40</v>
      </c>
      <c r="D224" s="23"/>
      <c r="E224" s="23"/>
      <c r="F224" s="32">
        <f>SUM(F225:F232)</f>
        <v>24630.35254</v>
      </c>
      <c r="G224" s="32">
        <f>SUM(G225:G232)</f>
        <v>19821.161900409999</v>
      </c>
      <c r="H224" s="32">
        <f>SUM(H225:H232)</f>
        <v>19814.778418130001</v>
      </c>
      <c r="I224" s="32"/>
      <c r="J224" s="33">
        <f t="shared" si="20"/>
        <v>80.448618776164707</v>
      </c>
      <c r="K224" s="33">
        <f t="shared" si="21"/>
        <v>99.967794611072392</v>
      </c>
      <c r="L224" s="14"/>
    </row>
    <row r="225" spans="1:12 16371:16372" s="3" customFormat="1" ht="14.25" x14ac:dyDescent="0.2">
      <c r="C225" s="23"/>
      <c r="D225" s="34" t="s">
        <v>205</v>
      </c>
      <c r="E225" s="35"/>
      <c r="F225" s="36">
        <v>4946.1261379999996</v>
      </c>
      <c r="G225" s="36">
        <v>3676.1469224600005</v>
      </c>
      <c r="H225" s="36">
        <v>3671.9170934600006</v>
      </c>
      <c r="I225" s="36"/>
      <c r="J225" s="37">
        <f t="shared" si="20"/>
        <v>74.238242030454273</v>
      </c>
      <c r="K225" s="37">
        <f t="shared" si="21"/>
        <v>99.884938521522173</v>
      </c>
      <c r="L225" s="7"/>
    </row>
    <row r="226" spans="1:12 16371:16372" s="3" customFormat="1" ht="14.25" x14ac:dyDescent="0.2">
      <c r="C226" s="23"/>
      <c r="D226" s="34" t="s">
        <v>181</v>
      </c>
      <c r="E226" s="35"/>
      <c r="F226" s="36">
        <v>1884.226402</v>
      </c>
      <c r="G226" s="36">
        <v>1784.226402</v>
      </c>
      <c r="H226" s="36">
        <v>1784.2157179600001</v>
      </c>
      <c r="I226" s="36"/>
      <c r="J226" s="37">
        <f t="shared" si="20"/>
        <v>94.692215121609365</v>
      </c>
      <c r="K226" s="37">
        <f t="shared" si="21"/>
        <v>99.999401194826618</v>
      </c>
      <c r="L226" s="7"/>
    </row>
    <row r="227" spans="1:12 16371:16372" s="3" customFormat="1" ht="14.25" x14ac:dyDescent="0.2">
      <c r="C227" s="23"/>
      <c r="D227" s="34" t="s">
        <v>182</v>
      </c>
      <c r="E227" s="35"/>
      <c r="F227" s="36">
        <v>9500</v>
      </c>
      <c r="G227" s="36">
        <v>7416.7885759499995</v>
      </c>
      <c r="H227" s="36">
        <v>7416.7266136499993</v>
      </c>
      <c r="I227" s="36"/>
      <c r="J227" s="37">
        <f t="shared" si="20"/>
        <v>78.070806459473673</v>
      </c>
      <c r="K227" s="37">
        <f t="shared" si="21"/>
        <v>99.999164566990601</v>
      </c>
      <c r="L227" s="7"/>
    </row>
    <row r="228" spans="1:12 16371:16372" s="3" customFormat="1" ht="14.25" x14ac:dyDescent="0.2">
      <c r="C228" s="23"/>
      <c r="D228" s="34" t="s">
        <v>183</v>
      </c>
      <c r="E228" s="35"/>
      <c r="F228" s="36">
        <v>4600</v>
      </c>
      <c r="G228" s="36">
        <v>3814</v>
      </c>
      <c r="H228" s="36">
        <v>3813.92663386</v>
      </c>
      <c r="I228" s="36"/>
      <c r="J228" s="37">
        <f t="shared" si="20"/>
        <v>82.911448562173916</v>
      </c>
      <c r="K228" s="37">
        <f t="shared" si="21"/>
        <v>99.998076399056117</v>
      </c>
      <c r="L228" s="7"/>
    </row>
    <row r="229" spans="1:12 16371:16372" s="3" customFormat="1" ht="29.25" customHeight="1" x14ac:dyDescent="0.2">
      <c r="C229" s="23"/>
      <c r="D229" s="34" t="s">
        <v>184</v>
      </c>
      <c r="E229" s="35"/>
      <c r="F229" s="36">
        <v>500</v>
      </c>
      <c r="G229" s="36">
        <v>412.5</v>
      </c>
      <c r="H229" s="36">
        <v>412.5</v>
      </c>
      <c r="I229" s="36"/>
      <c r="J229" s="37">
        <f t="shared" si="20"/>
        <v>82.5</v>
      </c>
      <c r="K229" s="37">
        <f t="shared" si="21"/>
        <v>100</v>
      </c>
      <c r="L229" s="7"/>
    </row>
    <row r="230" spans="1:12 16371:16372" s="3" customFormat="1" ht="14.25" x14ac:dyDescent="0.2">
      <c r="C230" s="23"/>
      <c r="D230" s="34" t="s">
        <v>241</v>
      </c>
      <c r="E230" s="35"/>
      <c r="F230" s="36">
        <v>300</v>
      </c>
      <c r="G230" s="36">
        <v>150</v>
      </c>
      <c r="H230" s="36">
        <v>150</v>
      </c>
      <c r="I230" s="36"/>
      <c r="J230" s="37">
        <f t="shared" si="20"/>
        <v>50</v>
      </c>
      <c r="K230" s="37">
        <f t="shared" si="21"/>
        <v>100</v>
      </c>
      <c r="L230" s="7"/>
    </row>
    <row r="231" spans="1:12 16371:16372" s="3" customFormat="1" ht="27" customHeight="1" x14ac:dyDescent="0.2">
      <c r="C231" s="23"/>
      <c r="D231" s="34" t="s">
        <v>206</v>
      </c>
      <c r="E231" s="35"/>
      <c r="F231" s="36">
        <v>700</v>
      </c>
      <c r="G231" s="36">
        <v>700</v>
      </c>
      <c r="H231" s="36">
        <v>700</v>
      </c>
      <c r="I231" s="36"/>
      <c r="J231" s="37">
        <f t="shared" si="20"/>
        <v>100</v>
      </c>
      <c r="K231" s="37">
        <f t="shared" si="21"/>
        <v>100</v>
      </c>
      <c r="L231" s="7"/>
    </row>
    <row r="232" spans="1:12 16371:16372" s="3" customFormat="1" ht="27" customHeight="1" x14ac:dyDescent="0.2">
      <c r="C232" s="23"/>
      <c r="D232" s="34" t="s">
        <v>185</v>
      </c>
      <c r="E232" s="35"/>
      <c r="F232" s="36">
        <v>2200</v>
      </c>
      <c r="G232" s="36">
        <v>1867.5</v>
      </c>
      <c r="H232" s="36">
        <v>1865.4923592</v>
      </c>
      <c r="I232" s="36"/>
      <c r="J232" s="37">
        <f t="shared" si="20"/>
        <v>84.795107236363634</v>
      </c>
      <c r="K232" s="37">
        <f t="shared" si="21"/>
        <v>99.892495807228926</v>
      </c>
      <c r="L232" s="7"/>
    </row>
    <row r="233" spans="1:12 16371:16372" s="3" customFormat="1" ht="14.25" x14ac:dyDescent="0.2">
      <c r="C233" s="23" t="s">
        <v>188</v>
      </c>
      <c r="D233" s="23"/>
      <c r="E233" s="23"/>
      <c r="F233" s="32">
        <f>+F234+F242</f>
        <v>6185.466257</v>
      </c>
      <c r="G233" s="32">
        <f t="shared" ref="G233:H233" si="23">+G234+G242</f>
        <v>5122.7752370900007</v>
      </c>
      <c r="H233" s="32">
        <f t="shared" si="23"/>
        <v>4927.4405721600015</v>
      </c>
      <c r="I233" s="32"/>
      <c r="J233" s="33">
        <f t="shared" si="20"/>
        <v>79.661586813826531</v>
      </c>
      <c r="K233" s="33">
        <f t="shared" si="21"/>
        <v>96.18693665270078</v>
      </c>
      <c r="L233" s="14"/>
    </row>
    <row r="234" spans="1:12 16371:16372" s="3" customFormat="1" ht="14.25" x14ac:dyDescent="0.2">
      <c r="A234" s="8"/>
      <c r="B234" s="8"/>
      <c r="C234" s="38"/>
      <c r="D234" s="39" t="s">
        <v>19</v>
      </c>
      <c r="E234" s="35"/>
      <c r="F234" s="32">
        <f>SUM(F235:F241)</f>
        <v>5806.6112350000003</v>
      </c>
      <c r="G234" s="32">
        <f>SUM(G235:G241)</f>
        <v>4744.920215090001</v>
      </c>
      <c r="H234" s="33">
        <f>SUM(H235:H241)</f>
        <v>4552.8583791700012</v>
      </c>
      <c r="I234" s="33"/>
      <c r="J234" s="40">
        <f t="shared" si="20"/>
        <v>78.408183274387937</v>
      </c>
      <c r="K234" s="41">
        <f t="shared" si="21"/>
        <v>95.95226416433313</v>
      </c>
      <c r="XEQ234" s="8"/>
      <c r="XER234" s="8"/>
    </row>
    <row r="235" spans="1:12 16371:16372" s="3" customFormat="1" ht="14.25" x14ac:dyDescent="0.2">
      <c r="C235" s="23"/>
      <c r="D235" s="42"/>
      <c r="E235" s="42" t="s">
        <v>229</v>
      </c>
      <c r="F235" s="36">
        <v>195.031373</v>
      </c>
      <c r="G235" s="36">
        <v>82.531671169999996</v>
      </c>
      <c r="H235" s="36">
        <v>80.957439170000001</v>
      </c>
      <c r="I235" s="36"/>
      <c r="J235" s="37">
        <f t="shared" si="20"/>
        <v>41.509957051884157</v>
      </c>
      <c r="K235" s="37">
        <f t="shared" si="21"/>
        <v>98.092572248104162</v>
      </c>
      <c r="L235" s="7"/>
    </row>
    <row r="236" spans="1:12 16371:16372" s="3" customFormat="1" ht="14.25" x14ac:dyDescent="0.2">
      <c r="C236" s="23"/>
      <c r="D236" s="42"/>
      <c r="E236" s="42" t="s">
        <v>51</v>
      </c>
      <c r="F236" s="36">
        <v>11.271326999999999</v>
      </c>
      <c r="G236" s="36">
        <v>10.949209640000001</v>
      </c>
      <c r="H236" s="36">
        <v>10.82264582</v>
      </c>
      <c r="I236" s="36"/>
      <c r="J236" s="37">
        <f t="shared" si="20"/>
        <v>96.019269248421253</v>
      </c>
      <c r="K236" s="37">
        <f t="shared" si="21"/>
        <v>98.84408259444011</v>
      </c>
      <c r="L236" s="7"/>
    </row>
    <row r="237" spans="1:12 16371:16372" s="3" customFormat="1" ht="27" customHeight="1" x14ac:dyDescent="0.2">
      <c r="C237" s="23"/>
      <c r="D237" s="42"/>
      <c r="E237" s="43" t="s">
        <v>52</v>
      </c>
      <c r="F237" s="36">
        <v>1013.689527</v>
      </c>
      <c r="G237" s="36">
        <v>753.48632040000018</v>
      </c>
      <c r="H237" s="36">
        <v>707.82838336000009</v>
      </c>
      <c r="I237" s="36"/>
      <c r="J237" s="37">
        <f t="shared" si="20"/>
        <v>69.826940548040213</v>
      </c>
      <c r="K237" s="37">
        <f t="shared" si="21"/>
        <v>93.940442473360122</v>
      </c>
      <c r="L237" s="7"/>
    </row>
    <row r="238" spans="1:12 16371:16372" s="3" customFormat="1" ht="14.25" x14ac:dyDescent="0.2">
      <c r="C238" s="23"/>
      <c r="D238" s="42"/>
      <c r="E238" s="42" t="s">
        <v>53</v>
      </c>
      <c r="F238" s="36">
        <v>1261.60428</v>
      </c>
      <c r="G238" s="36">
        <v>855.5591391300004</v>
      </c>
      <c r="H238" s="36">
        <v>811.58844639000017</v>
      </c>
      <c r="I238" s="36"/>
      <c r="J238" s="37">
        <f t="shared" si="20"/>
        <v>64.329874213013937</v>
      </c>
      <c r="K238" s="37">
        <f t="shared" si="21"/>
        <v>94.860589907938675</v>
      </c>
      <c r="L238" s="7"/>
    </row>
    <row r="239" spans="1:12 16371:16372" s="3" customFormat="1" ht="14.25" x14ac:dyDescent="0.2">
      <c r="C239" s="23"/>
      <c r="D239" s="42"/>
      <c r="E239" s="42" t="s">
        <v>54</v>
      </c>
      <c r="F239" s="36">
        <v>2264.1273660000002</v>
      </c>
      <c r="G239" s="36">
        <v>2115.7709014800002</v>
      </c>
      <c r="H239" s="36">
        <v>2050.5719326200001</v>
      </c>
      <c r="I239" s="36"/>
      <c r="J239" s="37">
        <f t="shared" si="20"/>
        <v>90.56787013898051</v>
      </c>
      <c r="K239" s="37">
        <f t="shared" si="21"/>
        <v>96.918429645932221</v>
      </c>
      <c r="L239" s="7"/>
    </row>
    <row r="240" spans="1:12 16371:16372" s="3" customFormat="1" ht="27" customHeight="1" x14ac:dyDescent="0.2">
      <c r="C240" s="23"/>
      <c r="D240" s="42"/>
      <c r="E240" s="43" t="s">
        <v>55</v>
      </c>
      <c r="F240" s="36">
        <v>772.20917399999996</v>
      </c>
      <c r="G240" s="36">
        <v>760.08967337000036</v>
      </c>
      <c r="H240" s="36">
        <v>727.75196161000042</v>
      </c>
      <c r="I240" s="36"/>
      <c r="J240" s="37">
        <f t="shared" si="20"/>
        <v>94.24285363514737</v>
      </c>
      <c r="K240" s="37">
        <f t="shared" si="21"/>
        <v>95.745539915491207</v>
      </c>
      <c r="L240" s="7"/>
    </row>
    <row r="241" spans="3:12" s="3" customFormat="1" ht="14.25" x14ac:dyDescent="0.2">
      <c r="C241" s="23"/>
      <c r="D241" s="42"/>
      <c r="E241" s="42" t="s">
        <v>56</v>
      </c>
      <c r="F241" s="36">
        <v>288.67818799999998</v>
      </c>
      <c r="G241" s="36">
        <v>166.5332999</v>
      </c>
      <c r="H241" s="36">
        <v>163.33757020000004</v>
      </c>
      <c r="I241" s="36"/>
      <c r="J241" s="37">
        <f t="shared" si="20"/>
        <v>56.58119559763901</v>
      </c>
      <c r="K241" s="37">
        <f t="shared" si="21"/>
        <v>98.081026616347046</v>
      </c>
      <c r="L241" s="7"/>
    </row>
    <row r="242" spans="3:12" s="3" customFormat="1" ht="14.25" x14ac:dyDescent="0.2">
      <c r="C242" s="23"/>
      <c r="D242" s="34" t="s">
        <v>242</v>
      </c>
      <c r="E242" s="35"/>
      <c r="F242" s="36">
        <v>378.85502200000002</v>
      </c>
      <c r="G242" s="36">
        <v>377.85502200000013</v>
      </c>
      <c r="H242" s="36">
        <v>374.58219299000007</v>
      </c>
      <c r="I242" s="36"/>
      <c r="J242" s="37">
        <f t="shared" si="20"/>
        <v>98.872173057798364</v>
      </c>
      <c r="K242" s="37">
        <f t="shared" si="21"/>
        <v>99.1338400128502</v>
      </c>
      <c r="L242" s="7"/>
    </row>
    <row r="243" spans="3:12" s="3" customFormat="1" ht="14.25" x14ac:dyDescent="0.2">
      <c r="C243" s="23" t="s">
        <v>230</v>
      </c>
      <c r="D243" s="23"/>
      <c r="E243" s="23"/>
      <c r="F243" s="32">
        <f>SUM(F244:F246)</f>
        <v>1726.3362809999999</v>
      </c>
      <c r="G243" s="32">
        <f>SUM(G244:G246)</f>
        <v>1634.0684982499995</v>
      </c>
      <c r="H243" s="32">
        <f>SUM(H244:H246)</f>
        <v>1521.9547884299993</v>
      </c>
      <c r="I243" s="32"/>
      <c r="J243" s="33">
        <f t="shared" si="20"/>
        <v>88.160968704683057</v>
      </c>
      <c r="K243" s="33">
        <f t="shared" si="21"/>
        <v>93.13898346733518</v>
      </c>
      <c r="L243" s="14"/>
    </row>
    <row r="244" spans="3:12" s="3" customFormat="1" ht="14.25" x14ac:dyDescent="0.2">
      <c r="C244" s="23"/>
      <c r="D244" s="34" t="s">
        <v>105</v>
      </c>
      <c r="E244" s="35"/>
      <c r="F244" s="36">
        <v>1506.0089399999999</v>
      </c>
      <c r="G244" s="36">
        <v>1259.2325383099994</v>
      </c>
      <c r="H244" s="36">
        <v>1233.4206853399994</v>
      </c>
      <c r="I244" s="36"/>
      <c r="J244" s="37">
        <f t="shared" si="20"/>
        <v>81.899957734646605</v>
      </c>
      <c r="K244" s="37">
        <f t="shared" si="21"/>
        <v>97.950191709257936</v>
      </c>
      <c r="L244" s="7"/>
    </row>
    <row r="245" spans="3:12" s="3" customFormat="1" ht="14.25" x14ac:dyDescent="0.2">
      <c r="C245" s="23"/>
      <c r="D245" s="34" t="s">
        <v>113</v>
      </c>
      <c r="E245" s="35"/>
      <c r="F245" s="36">
        <v>70.327341000000004</v>
      </c>
      <c r="G245" s="36">
        <v>47.736161730000006</v>
      </c>
      <c r="H245" s="36">
        <v>45.494103090000003</v>
      </c>
      <c r="I245" s="36"/>
      <c r="J245" s="37">
        <f t="shared" si="20"/>
        <v>64.689070343211185</v>
      </c>
      <c r="K245" s="37">
        <f t="shared" si="21"/>
        <v>95.303228079623807</v>
      </c>
      <c r="L245" s="7"/>
    </row>
    <row r="246" spans="3:12" s="3" customFormat="1" ht="15" thickBot="1" x14ac:dyDescent="0.25">
      <c r="C246" s="45"/>
      <c r="D246" s="46" t="s">
        <v>243</v>
      </c>
      <c r="E246" s="47"/>
      <c r="F246" s="48">
        <v>150</v>
      </c>
      <c r="G246" s="48">
        <v>327.09979821000002</v>
      </c>
      <c r="H246" s="48">
        <v>243.04</v>
      </c>
      <c r="I246" s="48"/>
      <c r="J246" s="49">
        <f t="shared" si="20"/>
        <v>162.02666666666664</v>
      </c>
      <c r="K246" s="49">
        <f t="shared" si="21"/>
        <v>74.301482706500138</v>
      </c>
      <c r="L246" s="7"/>
    </row>
    <row r="247" spans="3:12" x14ac:dyDescent="0.2">
      <c r="C247" s="50" t="s">
        <v>233</v>
      </c>
      <c r="D247" s="9"/>
      <c r="E247" s="10"/>
      <c r="F247" s="10"/>
      <c r="G247" s="10"/>
      <c r="H247" s="10"/>
      <c r="I247" s="10"/>
      <c r="J247" s="10"/>
      <c r="K247" s="10"/>
      <c r="L247" s="7"/>
    </row>
    <row r="248" spans="3:12" x14ac:dyDescent="0.2">
      <c r="C248" s="50" t="s">
        <v>234</v>
      </c>
      <c r="D248" s="9"/>
      <c r="E248" s="10"/>
      <c r="F248" s="10"/>
      <c r="G248" s="10"/>
      <c r="H248" s="10"/>
      <c r="I248" s="10"/>
      <c r="J248" s="10"/>
      <c r="K248" s="10"/>
      <c r="L248" s="7"/>
    </row>
    <row r="249" spans="3:12" x14ac:dyDescent="0.2">
      <c r="C249" s="50" t="s">
        <v>232</v>
      </c>
      <c r="D249" s="9"/>
      <c r="E249" s="10"/>
      <c r="F249" s="10"/>
      <c r="G249" s="10"/>
      <c r="H249" s="10"/>
      <c r="I249" s="10"/>
      <c r="J249" s="10"/>
      <c r="K249" s="10"/>
      <c r="L249" s="7"/>
    </row>
    <row r="250" spans="3:12" x14ac:dyDescent="0.2">
      <c r="C250" s="51" t="s">
        <v>11</v>
      </c>
      <c r="D250" s="9"/>
      <c r="E250" s="9"/>
      <c r="F250" s="9"/>
      <c r="G250" s="9"/>
      <c r="H250" s="9"/>
      <c r="I250" s="9"/>
      <c r="J250" s="9"/>
      <c r="K250" s="9"/>
      <c r="L250" s="7"/>
    </row>
    <row r="251" spans="3:12" x14ac:dyDescent="0.2">
      <c r="C251" s="9"/>
      <c r="D251" s="9"/>
      <c r="E251" s="9"/>
      <c r="F251" s="9"/>
      <c r="G251" s="9"/>
      <c r="H251" s="9"/>
      <c r="I251" s="9"/>
      <c r="J251" s="9"/>
      <c r="K251" s="9"/>
      <c r="L251" s="7"/>
    </row>
    <row r="252" spans="3:12" x14ac:dyDescent="0.2">
      <c r="C252" s="9"/>
      <c r="D252" s="9"/>
      <c r="E252" s="9"/>
      <c r="F252" s="9"/>
      <c r="G252" s="9"/>
      <c r="H252" s="9"/>
      <c r="I252" s="9"/>
      <c r="J252" s="9"/>
      <c r="K252" s="9"/>
      <c r="L252" s="7"/>
    </row>
    <row r="253" spans="3:12" x14ac:dyDescent="0.2">
      <c r="C253" s="9"/>
      <c r="D253" s="9"/>
      <c r="E253" s="9"/>
      <c r="F253" s="9"/>
      <c r="G253" s="9"/>
      <c r="H253" s="9"/>
      <c r="I253" s="9"/>
      <c r="J253" s="9"/>
      <c r="K253" s="9"/>
      <c r="L253" s="7"/>
    </row>
    <row r="254" spans="3:12" x14ac:dyDescent="0.2">
      <c r="C254" s="9"/>
      <c r="D254" s="9"/>
      <c r="E254" s="9"/>
      <c r="F254" s="9"/>
      <c r="G254" s="9"/>
      <c r="H254" s="9"/>
      <c r="I254" s="9"/>
      <c r="J254" s="9"/>
      <c r="K254" s="9"/>
      <c r="L254" s="7"/>
    </row>
    <row r="255" spans="3:12" x14ac:dyDescent="0.2">
      <c r="C255" s="9"/>
      <c r="D255" s="9"/>
      <c r="E255" s="9"/>
      <c r="F255" s="9"/>
      <c r="G255" s="9"/>
      <c r="H255" s="9"/>
      <c r="I255" s="9"/>
      <c r="J255" s="9"/>
      <c r="K255" s="9"/>
      <c r="L255" s="7"/>
    </row>
    <row r="256" spans="3:12" x14ac:dyDescent="0.2">
      <c r="C256" s="9"/>
      <c r="D256" s="9"/>
      <c r="E256" s="9"/>
      <c r="F256" s="9"/>
      <c r="G256" s="9"/>
      <c r="H256" s="9"/>
      <c r="I256" s="9"/>
      <c r="J256" s="9"/>
      <c r="K256" s="9"/>
      <c r="L256" s="7"/>
    </row>
    <row r="257" spans="3:12" x14ac:dyDescent="0.2">
      <c r="C257" s="9"/>
      <c r="D257" s="9"/>
      <c r="E257" s="9"/>
      <c r="F257" s="9"/>
      <c r="G257" s="9"/>
      <c r="H257" s="9"/>
      <c r="I257" s="9"/>
      <c r="J257" s="9"/>
      <c r="K257" s="9"/>
      <c r="L257" s="7"/>
    </row>
    <row r="258" spans="3:12" x14ac:dyDescent="0.2">
      <c r="C258" s="9"/>
      <c r="D258" s="9"/>
      <c r="E258" s="9"/>
      <c r="F258" s="9"/>
      <c r="G258" s="9"/>
      <c r="H258" s="9"/>
      <c r="I258" s="9"/>
      <c r="J258" s="9"/>
      <c r="K258" s="9"/>
      <c r="L258" s="7"/>
    </row>
    <row r="259" spans="3:12" x14ac:dyDescent="0.2">
      <c r="C259" s="9"/>
      <c r="D259" s="9"/>
      <c r="E259" s="9"/>
      <c r="F259" s="9"/>
      <c r="G259" s="9"/>
      <c r="H259" s="9"/>
      <c r="I259" s="9"/>
      <c r="J259" s="9"/>
      <c r="K259" s="9"/>
      <c r="L259" s="7"/>
    </row>
    <row r="260" spans="3:12" x14ac:dyDescent="0.2">
      <c r="C260" s="9"/>
      <c r="D260" s="9"/>
      <c r="E260" s="9"/>
      <c r="F260" s="9"/>
      <c r="G260" s="9"/>
      <c r="H260" s="9"/>
      <c r="I260" s="9"/>
      <c r="J260" s="9"/>
      <c r="K260" s="9"/>
      <c r="L260" s="7"/>
    </row>
    <row r="261" spans="3:12" x14ac:dyDescent="0.2">
      <c r="C261" s="9"/>
      <c r="D261" s="9"/>
      <c r="E261" s="9"/>
      <c r="F261" s="9"/>
      <c r="G261" s="9"/>
      <c r="H261" s="9"/>
      <c r="I261" s="9"/>
      <c r="J261" s="9"/>
      <c r="K261" s="9"/>
      <c r="L261" s="7"/>
    </row>
    <row r="262" spans="3:12" x14ac:dyDescent="0.2">
      <c r="C262" s="9"/>
      <c r="D262" s="9"/>
      <c r="E262" s="9"/>
      <c r="F262" s="9"/>
      <c r="G262" s="9"/>
      <c r="H262" s="9"/>
      <c r="I262" s="9"/>
      <c r="J262" s="9"/>
      <c r="K262" s="9"/>
      <c r="L262" s="7"/>
    </row>
    <row r="263" spans="3:12" x14ac:dyDescent="0.2">
      <c r="C263" s="9"/>
      <c r="D263" s="9"/>
      <c r="E263" s="9"/>
      <c r="F263" s="9"/>
      <c r="G263" s="9"/>
      <c r="H263" s="9"/>
      <c r="I263" s="9"/>
      <c r="J263" s="9"/>
      <c r="K263" s="9"/>
      <c r="L263" s="7"/>
    </row>
    <row r="264" spans="3:12" x14ac:dyDescent="0.2">
      <c r="C264" s="9"/>
      <c r="D264" s="9"/>
      <c r="E264" s="9"/>
      <c r="F264" s="9"/>
      <c r="G264" s="9"/>
      <c r="H264" s="9"/>
      <c r="I264" s="9"/>
      <c r="J264" s="9"/>
      <c r="K264" s="9"/>
      <c r="L264" s="7"/>
    </row>
    <row r="265" spans="3:12" x14ac:dyDescent="0.2">
      <c r="C265" s="9"/>
      <c r="D265" s="9"/>
      <c r="E265" s="9"/>
      <c r="F265" s="9"/>
      <c r="G265" s="9"/>
      <c r="H265" s="9"/>
      <c r="I265" s="9"/>
      <c r="J265" s="9"/>
      <c r="K265" s="9"/>
      <c r="L265" s="7"/>
    </row>
    <row r="266" spans="3:12" x14ac:dyDescent="0.2">
      <c r="C266" s="9"/>
      <c r="D266" s="9"/>
      <c r="E266" s="9"/>
      <c r="F266" s="9"/>
      <c r="G266" s="9"/>
      <c r="H266" s="9"/>
      <c r="I266" s="9"/>
      <c r="J266" s="9"/>
      <c r="K266" s="9"/>
      <c r="L266" s="7"/>
    </row>
    <row r="267" spans="3:12" x14ac:dyDescent="0.2">
      <c r="C267" s="9"/>
      <c r="D267" s="9"/>
      <c r="E267" s="9"/>
      <c r="F267" s="9"/>
      <c r="G267" s="9"/>
      <c r="H267" s="9"/>
      <c r="I267" s="9"/>
      <c r="J267" s="9"/>
      <c r="K267" s="9"/>
      <c r="L267" s="7"/>
    </row>
    <row r="268" spans="3:12" x14ac:dyDescent="0.2">
      <c r="C268" s="9"/>
      <c r="D268" s="9"/>
      <c r="E268" s="9"/>
      <c r="F268" s="9"/>
      <c r="G268" s="9"/>
      <c r="H268" s="9"/>
      <c r="I268" s="9"/>
      <c r="J268" s="9"/>
      <c r="K268" s="9"/>
      <c r="L268" s="7"/>
    </row>
    <row r="269" spans="3:12" x14ac:dyDescent="0.2">
      <c r="C269" s="9"/>
      <c r="D269" s="9"/>
      <c r="E269" s="9"/>
      <c r="F269" s="9"/>
      <c r="G269" s="9"/>
      <c r="H269" s="9"/>
      <c r="I269" s="9"/>
      <c r="J269" s="9"/>
      <c r="K269" s="9"/>
      <c r="L269" s="7"/>
    </row>
    <row r="270" spans="3:12" x14ac:dyDescent="0.2">
      <c r="C270" s="9"/>
      <c r="D270" s="9"/>
      <c r="E270" s="9"/>
      <c r="F270" s="9"/>
      <c r="G270" s="9"/>
      <c r="H270" s="9"/>
      <c r="I270" s="9"/>
      <c r="J270" s="9"/>
      <c r="K270" s="9"/>
      <c r="L270" s="7"/>
    </row>
  </sheetData>
  <mergeCells count="186">
    <mergeCell ref="J7:K7"/>
    <mergeCell ref="C1:E1"/>
    <mergeCell ref="C2:K2"/>
    <mergeCell ref="D12:E12"/>
    <mergeCell ref="F1:K1"/>
    <mergeCell ref="D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30:E30"/>
    <mergeCell ref="D31:E31"/>
    <mergeCell ref="D32:E32"/>
    <mergeCell ref="D33:E33"/>
    <mergeCell ref="D34:E34"/>
    <mergeCell ref="D25:E25"/>
    <mergeCell ref="D26:E26"/>
    <mergeCell ref="D27:E27"/>
    <mergeCell ref="D28:E28"/>
    <mergeCell ref="D29:E29"/>
    <mergeCell ref="D42:E42"/>
    <mergeCell ref="D43:E43"/>
    <mergeCell ref="D44:E44"/>
    <mergeCell ref="D45:E45"/>
    <mergeCell ref="D46:E46"/>
    <mergeCell ref="D35:E35"/>
    <mergeCell ref="D36:E36"/>
    <mergeCell ref="D38:E38"/>
    <mergeCell ref="D40:E40"/>
    <mergeCell ref="D41:E41"/>
    <mergeCell ref="D52:E52"/>
    <mergeCell ref="D54:E54"/>
    <mergeCell ref="D60:E60"/>
    <mergeCell ref="D64:E64"/>
    <mergeCell ref="D66:E66"/>
    <mergeCell ref="D47:E47"/>
    <mergeCell ref="D48:E48"/>
    <mergeCell ref="D49:E49"/>
    <mergeCell ref="D50:E50"/>
    <mergeCell ref="D51:E51"/>
    <mergeCell ref="D79:E79"/>
    <mergeCell ref="D80:E80"/>
    <mergeCell ref="D81:E81"/>
    <mergeCell ref="D82:E82"/>
    <mergeCell ref="D83:E83"/>
    <mergeCell ref="D68:E68"/>
    <mergeCell ref="D73:E73"/>
    <mergeCell ref="D76:E76"/>
    <mergeCell ref="D77:E77"/>
    <mergeCell ref="D78:E78"/>
    <mergeCell ref="D90:E90"/>
    <mergeCell ref="D91:E91"/>
    <mergeCell ref="D92:E92"/>
    <mergeCell ref="D93:E93"/>
    <mergeCell ref="D94:E94"/>
    <mergeCell ref="D84:E84"/>
    <mergeCell ref="D85:E85"/>
    <mergeCell ref="D86:E86"/>
    <mergeCell ref="D87:E87"/>
    <mergeCell ref="D88:E88"/>
    <mergeCell ref="D100:E100"/>
    <mergeCell ref="D101:E101"/>
    <mergeCell ref="D102:E102"/>
    <mergeCell ref="D103:E103"/>
    <mergeCell ref="D104:E104"/>
    <mergeCell ref="D95:E95"/>
    <mergeCell ref="D96:E96"/>
    <mergeCell ref="D97:E97"/>
    <mergeCell ref="D98:E98"/>
    <mergeCell ref="D99:E99"/>
    <mergeCell ref="D110:E110"/>
    <mergeCell ref="D111:E111"/>
    <mergeCell ref="D112:E112"/>
    <mergeCell ref="D113:E113"/>
    <mergeCell ref="D114:E114"/>
    <mergeCell ref="D105:E105"/>
    <mergeCell ref="D106:E106"/>
    <mergeCell ref="D107:E107"/>
    <mergeCell ref="D108:E108"/>
    <mergeCell ref="D109:E109"/>
    <mergeCell ref="D125:E125"/>
    <mergeCell ref="D126:E126"/>
    <mergeCell ref="D127:E127"/>
    <mergeCell ref="D128:E128"/>
    <mergeCell ref="D129:E129"/>
    <mergeCell ref="D115:E115"/>
    <mergeCell ref="D116:E116"/>
    <mergeCell ref="D117:E117"/>
    <mergeCell ref="D118:E118"/>
    <mergeCell ref="D120:E120"/>
    <mergeCell ref="D135:E135"/>
    <mergeCell ref="D136:E136"/>
    <mergeCell ref="D137:E137"/>
    <mergeCell ref="D138:E138"/>
    <mergeCell ref="D139:E139"/>
    <mergeCell ref="D130:E130"/>
    <mergeCell ref="D131:E131"/>
    <mergeCell ref="D132:E132"/>
    <mergeCell ref="D133:E133"/>
    <mergeCell ref="D134:E134"/>
    <mergeCell ref="D147:E147"/>
    <mergeCell ref="D149:E149"/>
    <mergeCell ref="D150:E150"/>
    <mergeCell ref="D151:E151"/>
    <mergeCell ref="D152:E152"/>
    <mergeCell ref="D140:E140"/>
    <mergeCell ref="D141:E141"/>
    <mergeCell ref="D142:E142"/>
    <mergeCell ref="D143:E143"/>
    <mergeCell ref="D145:E145"/>
    <mergeCell ref="D159:E159"/>
    <mergeCell ref="D160:E160"/>
    <mergeCell ref="D161:E161"/>
    <mergeCell ref="D162:E162"/>
    <mergeCell ref="D163:E163"/>
    <mergeCell ref="D153:E153"/>
    <mergeCell ref="D155:E155"/>
    <mergeCell ref="D156:E156"/>
    <mergeCell ref="D157:E157"/>
    <mergeCell ref="D158:E158"/>
    <mergeCell ref="D172:E172"/>
    <mergeCell ref="D173:E173"/>
    <mergeCell ref="D174:E174"/>
    <mergeCell ref="D175:E175"/>
    <mergeCell ref="D176:E176"/>
    <mergeCell ref="D164:E164"/>
    <mergeCell ref="D165:E165"/>
    <mergeCell ref="D166:E166"/>
    <mergeCell ref="D168:E168"/>
    <mergeCell ref="D171:E171"/>
    <mergeCell ref="D182:E182"/>
    <mergeCell ref="D183:E183"/>
    <mergeCell ref="D184:E184"/>
    <mergeCell ref="D186:E186"/>
    <mergeCell ref="D187:E187"/>
    <mergeCell ref="D177:E177"/>
    <mergeCell ref="D178:E178"/>
    <mergeCell ref="D179:E179"/>
    <mergeCell ref="D180:E180"/>
    <mergeCell ref="D181:E181"/>
    <mergeCell ref="D198:E198"/>
    <mergeCell ref="D199:E199"/>
    <mergeCell ref="D200:E200"/>
    <mergeCell ref="D201:E201"/>
    <mergeCell ref="D202:E202"/>
    <mergeCell ref="D189:E189"/>
    <mergeCell ref="D190:E190"/>
    <mergeCell ref="D192:E192"/>
    <mergeCell ref="D196:E196"/>
    <mergeCell ref="D197:E197"/>
    <mergeCell ref="D208:E208"/>
    <mergeCell ref="D209:E209"/>
    <mergeCell ref="D211:E211"/>
    <mergeCell ref="D212:E212"/>
    <mergeCell ref="D213:E213"/>
    <mergeCell ref="D203:E203"/>
    <mergeCell ref="D204:E204"/>
    <mergeCell ref="D205:E205"/>
    <mergeCell ref="D206:E206"/>
    <mergeCell ref="D207:E207"/>
    <mergeCell ref="D220:E220"/>
    <mergeCell ref="D221:E221"/>
    <mergeCell ref="D223:E223"/>
    <mergeCell ref="D225:E225"/>
    <mergeCell ref="D226:E226"/>
    <mergeCell ref="D214:E214"/>
    <mergeCell ref="D215:E215"/>
    <mergeCell ref="D216:E216"/>
    <mergeCell ref="D217:E217"/>
    <mergeCell ref="D219:E219"/>
    <mergeCell ref="D246:E246"/>
    <mergeCell ref="D232:E232"/>
    <mergeCell ref="D234:E234"/>
    <mergeCell ref="D242:E242"/>
    <mergeCell ref="D244:E244"/>
    <mergeCell ref="D245:E245"/>
    <mergeCell ref="D227:E227"/>
    <mergeCell ref="D228:E228"/>
    <mergeCell ref="D229:E229"/>
    <mergeCell ref="D230:E230"/>
    <mergeCell ref="D231:E231"/>
  </mergeCells>
  <printOptions horizontalCentered="1"/>
  <pageMargins left="0.19685039370078741" right="0.19685039370078741" top="0.39370078740157483" bottom="0.39370078740157483" header="0" footer="0"/>
  <pageSetup scale="70" orientation="portrait" r:id="rId1"/>
  <headerFooter alignWithMargins="0"/>
  <ignoredErrors>
    <ignoredError sqref="F9:H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Princi_Prog_3T_2017</vt:lpstr>
      <vt:lpstr>Princi_Prog_3T_2017!Área_de_impresión</vt:lpstr>
      <vt:lpstr>Princi_Prog_3T_2017!Títulos_a_imprimir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Mejia Ramirez</dc:creator>
  <cp:lastModifiedBy>Usuario de Windows</cp:lastModifiedBy>
  <cp:lastPrinted>2017-10-30T19:39:37Z</cp:lastPrinted>
  <dcterms:created xsi:type="dcterms:W3CDTF">2014-10-24T17:02:04Z</dcterms:created>
  <dcterms:modified xsi:type="dcterms:W3CDTF">2017-10-30T19:39:42Z</dcterms:modified>
</cp:coreProperties>
</file>